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44" activeTab="1"/>
  </bookViews>
  <sheets>
    <sheet name="Directions" sheetId="1" r:id="rId1"/>
    <sheet name="DATA" sheetId="2" r:id="rId2"/>
    <sheet name="TABLES" sheetId="3" r:id="rId3"/>
  </sheets>
  <definedNames>
    <definedName name="_xlnm.Print_Area" localSheetId="1">'DATA'!$A$1:$AC$46</definedName>
    <definedName name="_Address">'DATA'!$D$11</definedName>
    <definedName name="_Altitude">'DATA'!$V$18</definedName>
    <definedName name="_AltType">'DATA'!$W$18</definedName>
    <definedName name="_Aperture">'DATA'!$E$20</definedName>
    <definedName name="_AppType">'DATA'!$H$20</definedName>
    <definedName name="_ASHr">'DATA'!$F$36</definedName>
    <definedName name="_ASMi">'DATA'!$H$36</definedName>
    <definedName name="_ASRem">'DATA'!$U$36</definedName>
    <definedName name="_ASSe">'DATA'!$J$36</definedName>
    <definedName name="_AstName">'DATA'!$K$7</definedName>
    <definedName name="_AstNum">'DATA'!$E$7</definedName>
    <definedName name="_AstVisible">'DATA'!$AA$22</definedName>
    <definedName name="_CAHr">'DATA'!$F$34</definedName>
    <definedName name="_CamDelApplied">'DATA'!$AC$24</definedName>
    <definedName name="_CamFormat">'DATA'!$L$24</definedName>
    <definedName name="_CAMi">'DATA'!$H$34</definedName>
    <definedName name="_CamIDelay">'DATA'!$V$24</definedName>
    <definedName name="_CamType">'DATA'!$E$24</definedName>
    <definedName name="_CamUnit">'DATA'!$S$24</definedName>
    <definedName name="_CamX">'DATA'!$P$24</definedName>
    <definedName name="_CARem">'DATA'!$U$34</definedName>
    <definedName name="_CASe">'DATA'!$J$34</definedName>
    <definedName name="_City">'DATA'!$D$13</definedName>
    <definedName name="_Cloud">'DATA'!$H$27</definedName>
    <definedName name="_DAcc">'DATA'!$M$33</definedName>
    <definedName name="_Datum">'DATA'!$AA$18</definedName>
    <definedName name="_Day">'DATA'!$P$5</definedName>
    <definedName name="_DHr">'DATA'!$F$33</definedName>
    <definedName name="_DMi">'DATA'!$H$33</definedName>
    <definedName name="_DPE">'DATA'!$O$33</definedName>
    <definedName name="_DPEApp">'DATA'!$P$33</definedName>
    <definedName name="_DRem">'DATA'!$U$33</definedName>
    <definedName name="_DSe">'DATA'!$J$33</definedName>
    <definedName name="_EOHr">'DATA'!$F$37</definedName>
    <definedName name="_EOMi">'DATA'!$H$37</definedName>
    <definedName name="_EORem">'DATA'!$U$37</definedName>
    <definedName name="_EorW">'DATA'!$R$18</definedName>
    <definedName name="_EOSe">'DATA'!$J$37</definedName>
    <definedName name="_Fax">'DATA'!$S$13</definedName>
    <definedName name="Excel_BuiltIn__FilterDatabase" localSheetId="1">'DATA'!$P$9:$AD$9</definedName>
    <definedName name="_fRatio">'DATA'!$L$20</definedName>
    <definedName name="_Latitude">'DATA'!$E$18</definedName>
    <definedName name="_LatType">'DATA'!$E$17</definedName>
    <definedName name="_Location">'DATA'!$E$15</definedName>
    <definedName name="_Longitude">'DATA'!$N$18</definedName>
    <definedName name="_LonType">'DATA'!$N$17</definedName>
    <definedName name="_Mag">'DATA'!$P$20</definedName>
    <definedName name="_Mialto">'DATA'!$S$9</definedName>
    <definedName name="_Miss">'DATA'!$W$38</definedName>
    <definedName name="_Month">'DATA'!$K$5</definedName>
    <definedName name="_NorS">'DATA'!$J$18</definedName>
    <definedName name="_NTSCDel">'TABLES'!$B$117</definedName>
    <definedName name="_Observer">'DATA'!$D$9</definedName>
    <definedName name="_OtherCond">'DATA'!$X$27</definedName>
    <definedName name="_PALDel">'TABLES'!$B$118</definedName>
    <definedName name="_Phone">'DATA'!$S$11</definedName>
    <definedName name="_PHour">'DATA'!$Y$5</definedName>
    <definedName name="_PMin">'DATA'!$AA$5</definedName>
    <definedName name="_PosNeg">'DATA'!$A$2</definedName>
    <definedName name="_PSec">'DATA'!$AC$5</definedName>
    <definedName name="_RAcc">'DATA'!$M$35</definedName>
    <definedName name="_Remark1">'DATA'!$D$42</definedName>
    <definedName name="_Remark2">'DATA'!$D$43</definedName>
    <definedName name="_Remark3">'DATA'!$D$44</definedName>
    <definedName name="_RHr">'DATA'!$F$35</definedName>
    <definedName name="_RMi">'DATA'!$H$35</definedName>
    <definedName name="_RPE">'DATA'!$O$35</definedName>
    <definedName name="_RPEApp">'DATA'!$P$35</definedName>
    <definedName name="_RRem">'DATA'!$U$35</definedName>
    <definedName name="_RSe">'DATA'!$J$35</definedName>
    <definedName name="_SAMi">'DATA'!$H$36</definedName>
    <definedName name="_ScopeType">'DATA'!$T$20</definedName>
    <definedName name="_SecondStar">'DATA'!$D$40</definedName>
    <definedName name="_SMHr">'DATA'!$F$32</definedName>
    <definedName name="_SMMi">'DATA'!$H$32</definedName>
    <definedName name="_SMRem">'DATA'!$U$32</definedName>
    <definedName name="_SMSe">'DATA'!$J$32</definedName>
    <definedName name="_SNR">'DATA'!$W$40</definedName>
    <definedName name="_SOHr">'DATA'!$F$31</definedName>
    <definedName name="_SOMi">'DATA'!$H$31</definedName>
    <definedName name="_SORem">'DATA'!$U$31</definedName>
    <definedName name="_SOSe">'DATA'!$J$31</definedName>
    <definedName name="_Stability">'DATA'!$P$27</definedName>
    <definedName name="_StarCat">'DATA'!$S$7</definedName>
    <definedName name="_StarNum">'DATA'!$X$7</definedName>
    <definedName name="_TimeMethod">'DATA'!$O$22</definedName>
    <definedName name="_TimeSource">'DATA'!$C$22</definedName>
    <definedName name="_Version">'DATA'!$Z$2</definedName>
    <definedName name="_Year">'DATA'!$D$5</definedName>
    <definedName name="Altitude">'TABLES'!$G$8:$G$9</definedName>
    <definedName name="Camera_Format">'TABLES'!$A$80:$A$86</definedName>
    <definedName name="Camera_Integ_X">'TABLES'!$A$92:$A$111</definedName>
    <definedName name="Camera_Typ_num">'TABLES'!$A$55:G$75</definedName>
    <definedName name="Camera_Units">'TABLES'!$A$88:$A$90</definedName>
    <definedName name="CameraFormat_num">'TABLES'!$A$80:$B$86</definedName>
    <definedName name="CameraType">'TABLES'!$A$55:$A$75</definedName>
    <definedName name="Clouds">'TABLES'!$F$36:$F$42</definedName>
    <definedName name="Conditions">'TABLES'!$F$25:$F$28</definedName>
    <definedName name="Datum">'TABLES'!$F$1:$F$6</definedName>
    <definedName name="DegMinSec">'TABLES'!$F$32:$F$34</definedName>
    <definedName name="DegMinSecs">'TABLES'!$F$32</definedName>
    <definedName name="Degrees">'TABLES'!$F$32</definedName>
    <definedName name="DelayTable">'TABLES'!$B$94:$G$109</definedName>
    <definedName name="flea28s4madvseia">'TABLES'!$A$421:$F$431</definedName>
    <definedName name="flea28s4madvseiamodes">'TABLES'!$A$421:$A$431</definedName>
    <definedName name="flea303s1advseia">'TABLES'!$A$369:$F$379</definedName>
    <definedName name="flea303s1advseiamodes">'TABLES'!$A$369:$A$379</definedName>
    <definedName name="flea303s3advseia">'TABLES'!$A$386:$F$396</definedName>
    <definedName name="flea303s3advseiamodes">'TABLES'!$A$386:$A$396</definedName>
    <definedName name="grasshopperexpressadvs">'TABLES'!$A$403:$F$413</definedName>
    <definedName name="grasshopperexpressadvsmodes">'TABLES'!$A$403:$A$413</definedName>
    <definedName name="gstarccir">'TABLES'!$A$437:$F$446</definedName>
    <definedName name="gstarccirmodes">'TABLES'!$A$437:$A$446</definedName>
    <definedName name="gstareia">'TABLES'!$A$451:$F$460</definedName>
    <definedName name="gstareiamodes">'TABLES'!$A$451:$A$460</definedName>
    <definedName name="InchCm">'TABLES'!$H$8:$H$9</definedName>
    <definedName name="kpc350bhccir">'TABLES'!$A$355:$F$355</definedName>
    <definedName name="kpc350bhccirmodes">'TABLES'!$A$355</definedName>
    <definedName name="Latitude">'TABLES'!$C$8:$C$9</definedName>
    <definedName name="lntech300ccir">'TABLES'!$A$466:$F$476</definedName>
    <definedName name="lntech300ccirmodes">'TABLES'!$A$466:$A$476</definedName>
    <definedName name="lntech300eia">'TABLES'!$A$482:$F$492</definedName>
    <definedName name="lntech300eiamodes">'TABLES'!$A$482:$A$492</definedName>
    <definedName name="Longitude">'TABLES'!$E$8:$E$9</definedName>
    <definedName name="Method">'TABLES'!$F$16:$F$23</definedName>
    <definedName name="mintronccir" localSheetId="2">'TABLES'!$A$239:$F$251</definedName>
    <definedName name="mintronccirmodes">'TABLES'!$A$239:$A$251</definedName>
    <definedName name="mintroneia" localSheetId="2">'TABLES'!$A$260:$F$272</definedName>
    <definedName name="mintroneiamodes">'TABLES'!$A$260:$A$272</definedName>
    <definedName name="Miss">'TABLES'!$D$36:$D$38</definedName>
    <definedName name="ModesTable">'TABLES'!$B$94:$B$109</definedName>
    <definedName name="Months">'TABLES'!$A$28:$A$39</definedName>
    <definedName name="pc164cex2eia" localSheetId="2">'TABLES'!$A$348:$F$348</definedName>
    <definedName name="pc164cex2eiamodes">'TABLES'!$A$348</definedName>
    <definedName name="pc165dnreia" localSheetId="2">'TABLES'!$A$280:$F$288</definedName>
    <definedName name="pc165dnreiamodes">'TABLES'!$A$280:$A$288</definedName>
    <definedName name="PE_2">'TABLES'!$A$41:$A$45</definedName>
    <definedName name="photometer">'TABLES'!$A$130:$F$130</definedName>
    <definedName name="photometermodes">'TABLES'!$A$130</definedName>
    <definedName name="Results">'TABLES'!$A$10:$A$12</definedName>
    <definedName name="scb2000neia">'TABLES'!$A$294:$F$308</definedName>
    <definedName name="scb2000neiamodes">'TABLES'!$A$294:$A$308</definedName>
    <definedName name="Seeing">'TABLES'!$H$16:$H$18</definedName>
    <definedName name="sk1004xccir" localSheetId="2">'TABLES'!$A$361:$F$361</definedName>
    <definedName name="sk1004xccirmodes">'TABLES'!$A$361</definedName>
    <definedName name="Stability">'TABLES'!$F$44:$F$46</definedName>
    <definedName name="Star">'TABLES'!$A$1:$A$7</definedName>
    <definedName name="Stars">'TABLES'!$F$9:$F$12</definedName>
    <definedName name="Telescope">'TABLES'!$A$47:$A$53</definedName>
    <definedName name="Telescopes">'TABLES'!$A$10:$A$14</definedName>
    <definedName name="TimeSource">'TABLES'!$I$8:$I$13</definedName>
    <definedName name="Timing">'TABLES'!$A$18:$A$25</definedName>
    <definedName name="visual">'TABLES'!$A$135:$F$135</definedName>
    <definedName name="visualmodes">'TABLES'!$A$135</definedName>
    <definedName name="wat120nccir">'TABLES'!$A$142:$F$151</definedName>
    <definedName name="wat120nccirmodes" localSheetId="2">'TABLES'!$A$142:$A$151</definedName>
    <definedName name="wat120neia" localSheetId="2">'TABLES'!$A$156:$F$165</definedName>
    <definedName name="wat120neiamodes">'TABLES'!$A$156:$A$165</definedName>
    <definedName name="wat120nplusccir">'TABLES'!$A$170:$F$184</definedName>
    <definedName name="wat120nplusccirmodes">'TABLES'!$A$170:$A$184</definedName>
    <definedName name="wat120npluseia">'TABLES'!$A$190:$F$204</definedName>
    <definedName name="wat120npluseiamodes">'TABLES'!$A$190:$A$204</definedName>
    <definedName name="wat902h2ccir" localSheetId="2">'TABLES'!$A$314:$F$324</definedName>
    <definedName name="wat902h2ccirmodes">'TABLES'!$A$314:$A$324</definedName>
    <definedName name="wat902h2eia" localSheetId="2">'TABLES'!$A$331:$F$341</definedName>
    <definedName name="wat902h2eiamodes">'TABLES'!$A$331:$A$341</definedName>
    <definedName name="wat910hxccir" localSheetId="2">'TABLES'!$A$210:$F$218</definedName>
    <definedName name="wat910hxccirmodes">'TABLES'!$A$210:$A$218</definedName>
    <definedName name="wat910hxeia" localSheetId="2">'TABLES'!$A$225:$F$233</definedName>
    <definedName name="wat910hxeiamodes">'TABLES'!$A$225:$A$233</definedName>
    <definedName name="Weight">'TABLES'!$B$40:$B$45</definedName>
    <definedName name="Year">'TABLES'!$C$26:$C$31</definedName>
    <definedName name="YesNo">'TABLES'!$C$16:$C$17</definedName>
    <definedName name="Zero">'TABLES'!#REF!</definedName>
    <definedName name="zeromodes">'TABLES'!#REF!</definedName>
  </definedNames>
  <calcPr fullCalcOnLoad="1"/>
</workbook>
</file>

<file path=xl/sharedStrings.xml><?xml version="1.0" encoding="utf-8"?>
<sst xmlns="http://schemas.openxmlformats.org/spreadsheetml/2006/main" count="1392" uniqueCount="568">
  <si>
    <t>Directions for Use of Asteroid Occultation Reporting Form</t>
  </si>
  <si>
    <t>An attempt is being made to encourage observers of asteroid occultations to report their observations in a way that is</t>
  </si>
  <si>
    <t>best suited to using the OCCULT program for analysis.  To that end, this new Form has been created using Excel.  This</t>
  </si>
  <si>
    <t>document should also work with the spreadsheet component of Open Office as well as on Macs.</t>
  </si>
  <si>
    <r>
      <t xml:space="preserve">On this form, </t>
    </r>
    <r>
      <rPr>
        <b/>
        <sz val="14"/>
        <rFont val="Arial"/>
        <family val="2"/>
      </rPr>
      <t xml:space="preserve">GRAY </t>
    </r>
    <r>
      <rPr>
        <sz val="14"/>
        <rFont val="Arial"/>
        <family val="2"/>
      </rPr>
      <t>cells contain information that needs to be filled in by the observer.  Some of the information in the</t>
    </r>
  </si>
  <si>
    <r>
      <t>GRAY</t>
    </r>
    <r>
      <rPr>
        <sz val="14"/>
        <rFont val="Arial"/>
        <family val="2"/>
      </rPr>
      <t xml:space="preserve"> cells is in the form of pull-down menus.  </t>
    </r>
    <r>
      <rPr>
        <b/>
        <sz val="14"/>
        <rFont val="Arial"/>
        <family val="2"/>
      </rPr>
      <t>YELLOW</t>
    </r>
    <r>
      <rPr>
        <sz val="14"/>
        <rFont val="Arial"/>
        <family val="2"/>
      </rPr>
      <t xml:space="preserve"> cells are optional.  You may fill these in as you see fit.</t>
    </r>
  </si>
  <si>
    <t>You may move through the form one entry after another by using the TAB key.  You may also select any cell using the</t>
  </si>
  <si>
    <t>mouse and clicking on that cell.</t>
  </si>
  <si>
    <r>
      <t xml:space="preserve">Many of the </t>
    </r>
    <r>
      <rPr>
        <b/>
        <sz val="14"/>
        <rFont val="Arial"/>
        <family val="2"/>
      </rPr>
      <t>GRAY</t>
    </r>
    <r>
      <rPr>
        <sz val="14"/>
        <rFont val="Arial"/>
        <family val="2"/>
      </rPr>
      <t xml:space="preserve"> cells have a pull-down menu.  This was done to match the  OCCULT analysis program being used.</t>
    </r>
  </si>
  <si>
    <r>
      <t xml:space="preserve">When you are on a </t>
    </r>
    <r>
      <rPr>
        <b/>
        <sz val="14"/>
        <rFont val="Arial"/>
        <family val="2"/>
      </rPr>
      <t>GRAY</t>
    </r>
    <r>
      <rPr>
        <sz val="14"/>
        <rFont val="Arial"/>
        <family val="2"/>
      </rPr>
      <t xml:space="preserve"> cell, a down arrow to the right of the cell will indicate the presence of a pull-down menu.  Click</t>
    </r>
  </si>
  <si>
    <t>on the down-arrow to see the choices.  Scroll to the correct choice and release.  Only the choices shown in each</t>
  </si>
  <si>
    <t>pull-down menu for that particular item are available for use.  Some choices are already present as default values.</t>
  </si>
  <si>
    <t>First, use the pull-down menu at the upper left to indicate whether or not you saw an occultation.  The default is</t>
  </si>
  <si>
    <r>
      <t>Positive</t>
    </r>
    <r>
      <rPr>
        <sz val="14"/>
        <rFont val="Arial"/>
        <family val="2"/>
      </rPr>
      <t xml:space="preserve">.  If you didn't see an occultation, change that to </t>
    </r>
    <r>
      <rPr>
        <b/>
        <sz val="14"/>
        <rFont val="Arial"/>
        <family val="2"/>
      </rPr>
      <t>Negative</t>
    </r>
    <r>
      <rPr>
        <sz val="14"/>
        <rFont val="Arial"/>
        <family val="2"/>
      </rPr>
      <t>.  Then, change the "</t>
    </r>
    <r>
      <rPr>
        <b/>
        <sz val="14"/>
        <rFont val="Arial"/>
        <family val="2"/>
      </rPr>
      <t>no</t>
    </r>
    <r>
      <rPr>
        <sz val="14"/>
        <rFont val="Arial"/>
        <family val="2"/>
      </rPr>
      <t>" to "</t>
    </r>
    <r>
      <rPr>
        <b/>
        <sz val="14"/>
        <rFont val="Arial"/>
        <family val="2"/>
      </rPr>
      <t>yes</t>
    </r>
    <r>
      <rPr>
        <sz val="14"/>
        <rFont val="Arial"/>
        <family val="2"/>
      </rPr>
      <t>" in the "</t>
    </r>
    <r>
      <rPr>
        <b/>
        <sz val="14"/>
        <rFont val="Arial"/>
        <family val="2"/>
      </rPr>
      <t>Miss?</t>
    </r>
    <r>
      <rPr>
        <sz val="14"/>
        <rFont val="Arial"/>
        <family val="2"/>
      </rPr>
      <t>" cell</t>
    </r>
  </si>
  <si>
    <t>near the bottom of the form.  Remember, Negative observations are important for defining the maximum dimensions</t>
  </si>
  <si>
    <r>
      <t xml:space="preserve">of an asteroid. There are also an </t>
    </r>
    <r>
      <rPr>
        <b/>
        <sz val="14"/>
        <rFont val="Arial"/>
        <family val="2"/>
      </rPr>
      <t>Unsure</t>
    </r>
    <r>
      <rPr>
        <sz val="14"/>
        <rFont val="Arial"/>
        <family val="2"/>
      </rPr>
      <t xml:space="preserve"> and </t>
    </r>
    <r>
      <rPr>
        <b/>
        <sz val="14"/>
        <rFont val="Arial"/>
        <family val="2"/>
      </rPr>
      <t>maybe</t>
    </r>
    <r>
      <rPr>
        <sz val="14"/>
        <rFont val="Arial"/>
        <family val="2"/>
      </rPr>
      <t xml:space="preserve"> options - please add comments if you are not sure to help</t>
    </r>
  </si>
  <si>
    <t xml:space="preserve"> the recorder to decide, it may also be appropriate to send a CSV or Graph of the light curve or a Tangra LC file</t>
  </si>
  <si>
    <t xml:space="preserve"> or even in some case the AVI file but they tend to be rather big.</t>
  </si>
  <si>
    <r>
      <t xml:space="preserve">Fill-in the </t>
    </r>
    <r>
      <rPr>
        <b/>
        <sz val="14"/>
        <rFont val="Arial"/>
        <family val="2"/>
      </rPr>
      <t>Year</t>
    </r>
    <r>
      <rPr>
        <sz val="14"/>
        <rFont val="Arial"/>
        <family val="2"/>
      </rPr>
      <t xml:space="preserve">, </t>
    </r>
    <r>
      <rPr>
        <b/>
        <sz val="14"/>
        <rFont val="Arial"/>
        <family val="2"/>
      </rPr>
      <t>Month</t>
    </r>
    <r>
      <rPr>
        <sz val="14"/>
        <rFont val="Arial"/>
        <family val="2"/>
      </rPr>
      <t xml:space="preserve">, </t>
    </r>
    <r>
      <rPr>
        <b/>
        <sz val="14"/>
        <rFont val="Arial"/>
        <family val="2"/>
      </rPr>
      <t>Day</t>
    </r>
    <r>
      <rPr>
        <sz val="14"/>
        <rFont val="Arial"/>
        <family val="2"/>
      </rPr>
      <t xml:space="preserve">, and </t>
    </r>
    <r>
      <rPr>
        <b/>
        <sz val="14"/>
        <rFont val="Arial"/>
        <family val="2"/>
      </rPr>
      <t>Predicted Time</t>
    </r>
    <r>
      <rPr>
        <sz val="14"/>
        <rFont val="Arial"/>
        <family val="2"/>
      </rPr>
      <t xml:space="preserve"> of the event.  Note that </t>
    </r>
    <r>
      <rPr>
        <b/>
        <sz val="14"/>
        <rFont val="Arial"/>
        <family val="2"/>
      </rPr>
      <t>Year</t>
    </r>
    <r>
      <rPr>
        <sz val="14"/>
        <rFont val="Arial"/>
        <family val="2"/>
      </rPr>
      <t xml:space="preserve"> and </t>
    </r>
    <r>
      <rPr>
        <b/>
        <sz val="14"/>
        <rFont val="Arial"/>
        <family val="2"/>
      </rPr>
      <t>Month</t>
    </r>
    <r>
      <rPr>
        <sz val="14"/>
        <rFont val="Arial"/>
        <family val="2"/>
      </rPr>
      <t xml:space="preserve"> have pull-down menus.</t>
    </r>
  </si>
  <si>
    <r>
      <t xml:space="preserve">Please be sure to record </t>
    </r>
    <r>
      <rPr>
        <b/>
        <sz val="14"/>
        <rFont val="Arial"/>
        <family val="2"/>
      </rPr>
      <t>all</t>
    </r>
    <r>
      <rPr>
        <sz val="14"/>
        <rFont val="Arial"/>
        <family val="2"/>
      </rPr>
      <t xml:space="preserve"> times in </t>
    </r>
    <r>
      <rPr>
        <b/>
        <sz val="14"/>
        <rFont val="Arial"/>
        <family val="2"/>
      </rPr>
      <t xml:space="preserve">UTC </t>
    </r>
    <r>
      <rPr>
        <sz val="14"/>
        <rFont val="Arial"/>
        <family val="2"/>
      </rPr>
      <t xml:space="preserve">using the format shown.  </t>
    </r>
    <r>
      <rPr>
        <i/>
        <sz val="14"/>
        <rFont val="Arial"/>
        <family val="2"/>
      </rPr>
      <t>For example:  00:07:30     12:12:00</t>
    </r>
  </si>
  <si>
    <r>
      <t xml:space="preserve">Fill-in the </t>
    </r>
    <r>
      <rPr>
        <b/>
        <sz val="14"/>
        <rFont val="Arial"/>
        <family val="2"/>
      </rPr>
      <t>Asteroid Number</t>
    </r>
    <r>
      <rPr>
        <sz val="14"/>
        <rFont val="Arial"/>
        <family val="2"/>
      </rPr>
      <t xml:space="preserve"> and </t>
    </r>
    <r>
      <rPr>
        <b/>
        <sz val="14"/>
        <rFont val="Arial"/>
        <family val="2"/>
      </rPr>
      <t>Name</t>
    </r>
    <r>
      <rPr>
        <sz val="14"/>
        <rFont val="Arial"/>
        <family val="2"/>
      </rPr>
      <t>.  There are separate cells for these two items.</t>
    </r>
  </si>
  <si>
    <r>
      <t xml:space="preserve">Choose the </t>
    </r>
    <r>
      <rPr>
        <b/>
        <sz val="14"/>
        <rFont val="Arial"/>
        <family val="2"/>
      </rPr>
      <t>Star Catalog</t>
    </r>
    <r>
      <rPr>
        <sz val="14"/>
        <rFont val="Arial"/>
        <family val="2"/>
      </rPr>
      <t xml:space="preserve"> from the pull-down menu and then enter the appropriate </t>
    </r>
    <r>
      <rPr>
        <b/>
        <sz val="14"/>
        <rFont val="Arial"/>
        <family val="2"/>
      </rPr>
      <t>Star Number</t>
    </r>
    <r>
      <rPr>
        <sz val="14"/>
        <rFont val="Arial"/>
        <family val="2"/>
      </rPr>
      <t xml:space="preserve"> in the cell to the right.</t>
    </r>
  </si>
  <si>
    <r>
      <t xml:space="preserve">For </t>
    </r>
    <r>
      <rPr>
        <b/>
        <sz val="14"/>
        <rFont val="Arial"/>
        <family val="2"/>
      </rPr>
      <t>TYC numbers</t>
    </r>
    <r>
      <rPr>
        <sz val="14"/>
        <rFont val="Arial"/>
        <family val="2"/>
      </rPr>
      <t xml:space="preserve">, the format, including dashes, is important.  </t>
    </r>
    <r>
      <rPr>
        <i/>
        <sz val="14"/>
        <rFont val="Arial"/>
        <family val="2"/>
      </rPr>
      <t>Example:  1234-56789-1</t>
    </r>
  </si>
  <si>
    <r>
      <t xml:space="preserve">For </t>
    </r>
    <r>
      <rPr>
        <b/>
        <sz val="14"/>
        <rFont val="Arial"/>
        <family val="2"/>
      </rPr>
      <t>UCAC2</t>
    </r>
    <r>
      <rPr>
        <sz val="14"/>
        <rFont val="Arial"/>
        <family val="2"/>
      </rPr>
      <t xml:space="preserve"> stars, 8 digits are required.  </t>
    </r>
    <r>
      <rPr>
        <b/>
        <sz val="14"/>
        <rFont val="Arial"/>
        <family val="2"/>
      </rPr>
      <t>HIP</t>
    </r>
    <r>
      <rPr>
        <sz val="14"/>
        <rFont val="Arial"/>
        <family val="2"/>
      </rPr>
      <t xml:space="preserve"> stars have 4, 5 or 6 digits.</t>
    </r>
  </si>
  <si>
    <r>
      <t xml:space="preserve">For </t>
    </r>
    <r>
      <rPr>
        <b/>
        <sz val="14"/>
        <rFont val="Arial"/>
        <family val="2"/>
      </rPr>
      <t>UCAC3,  UCAC4, NOMAD (1N) and USNO (B1)</t>
    </r>
    <r>
      <rPr>
        <sz val="14"/>
        <rFont val="Arial"/>
        <family val="2"/>
      </rPr>
      <t xml:space="preserve"> catalog stars, the dash is important.  </t>
    </r>
    <r>
      <rPr>
        <i/>
        <sz val="14"/>
        <rFont val="Arial"/>
        <family val="2"/>
      </rPr>
      <t>For example:  992-191471</t>
    </r>
  </si>
  <si>
    <t>If the catalog for the star is NOT available then put Cat and number informationin the Number cell</t>
  </si>
  <si>
    <r>
      <t>Observer(s)</t>
    </r>
    <r>
      <rPr>
        <sz val="14"/>
        <rFont val="Arial"/>
        <family val="2"/>
      </rPr>
      <t xml:space="preserve">:  List observers.  If more than one, separate with a /.  </t>
    </r>
    <r>
      <rPr>
        <i/>
        <sz val="14"/>
        <rFont val="Arial"/>
        <family val="2"/>
      </rPr>
      <t>Example:  John Doe/Jane Doe</t>
    </r>
  </si>
  <si>
    <r>
      <t>Observing Location</t>
    </r>
    <r>
      <rPr>
        <sz val="14"/>
        <rFont val="Arial"/>
        <family val="2"/>
      </rPr>
      <t>:  As a check on your latitude and longitude entry, please record the name of the city, town, or</t>
    </r>
  </si>
  <si>
    <t>village nearest your observing location.</t>
  </si>
  <si>
    <r>
      <t>Latitude and Longitude</t>
    </r>
    <r>
      <rPr>
        <sz val="14"/>
        <rFont val="Arial"/>
        <family val="2"/>
      </rPr>
      <t>:  These may be entered in any of 3 formats.  First, choose the format by using the pull-down</t>
    </r>
  </si>
  <si>
    <r>
      <t xml:space="preserve">menu.  The format used by OCCULT is the default shown.  Then record your position so that it corresponds </t>
    </r>
    <r>
      <rPr>
        <b/>
        <sz val="14"/>
        <rFont val="Arial"/>
        <family val="2"/>
      </rPr>
      <t>exactly</t>
    </r>
  </si>
  <si>
    <t>to the format you chose.  You may choose to show higher precision - more decimal places - as long as the format is</t>
  </si>
  <si>
    <t>maintained.</t>
  </si>
  <si>
    <r>
      <t xml:space="preserve">Enter </t>
    </r>
    <r>
      <rPr>
        <b/>
        <sz val="14"/>
        <rFont val="Arial"/>
        <family val="2"/>
      </rPr>
      <t>Latitude</t>
    </r>
    <r>
      <rPr>
        <sz val="14"/>
        <rFont val="Arial"/>
        <family val="2"/>
      </rPr>
      <t xml:space="preserve">:  Be sure to leave spaces as shown in the format example.  Choose </t>
    </r>
    <r>
      <rPr>
        <b/>
        <sz val="14"/>
        <rFont val="Arial"/>
        <family val="2"/>
      </rPr>
      <t>N</t>
    </r>
    <r>
      <rPr>
        <sz val="14"/>
        <rFont val="Arial"/>
        <family val="2"/>
      </rPr>
      <t xml:space="preserve"> or </t>
    </r>
    <r>
      <rPr>
        <b/>
        <sz val="14"/>
        <rFont val="Arial"/>
        <family val="2"/>
      </rPr>
      <t>S</t>
    </r>
    <r>
      <rPr>
        <sz val="14"/>
        <rFont val="Arial"/>
        <family val="2"/>
      </rPr>
      <t xml:space="preserve"> from the pull-down menu.</t>
    </r>
  </si>
  <si>
    <r>
      <t xml:space="preserve">Enter </t>
    </r>
    <r>
      <rPr>
        <b/>
        <sz val="14"/>
        <rFont val="Arial"/>
        <family val="2"/>
      </rPr>
      <t>Longitude</t>
    </r>
    <r>
      <rPr>
        <sz val="14"/>
        <rFont val="Arial"/>
        <family val="2"/>
      </rPr>
      <t xml:space="preserve"> in a similar manner.  Choose </t>
    </r>
    <r>
      <rPr>
        <b/>
        <sz val="14"/>
        <rFont val="Arial"/>
        <family val="2"/>
      </rPr>
      <t>E</t>
    </r>
    <r>
      <rPr>
        <sz val="14"/>
        <rFont val="Arial"/>
        <family val="2"/>
      </rPr>
      <t xml:space="preserve"> or </t>
    </r>
    <r>
      <rPr>
        <b/>
        <sz val="14"/>
        <rFont val="Arial"/>
        <family val="2"/>
      </rPr>
      <t>W</t>
    </r>
    <r>
      <rPr>
        <sz val="14"/>
        <rFont val="Arial"/>
        <family val="2"/>
      </rPr>
      <t xml:space="preserve"> from the pull-down menu.</t>
    </r>
  </si>
  <si>
    <r>
      <t xml:space="preserve">Enter a numerical value for your </t>
    </r>
    <r>
      <rPr>
        <b/>
        <sz val="14"/>
        <rFont val="Arial"/>
        <family val="2"/>
      </rPr>
      <t>Elevation</t>
    </r>
    <r>
      <rPr>
        <sz val="14"/>
        <rFont val="Arial"/>
        <family val="2"/>
      </rPr>
      <t xml:space="preserve"> and choose </t>
    </r>
    <r>
      <rPr>
        <b/>
        <sz val="14"/>
        <rFont val="Arial"/>
        <family val="2"/>
      </rPr>
      <t>m</t>
    </r>
    <r>
      <rPr>
        <sz val="14"/>
        <rFont val="Arial"/>
        <family val="2"/>
      </rPr>
      <t xml:space="preserve"> (meters) or </t>
    </r>
    <r>
      <rPr>
        <b/>
        <sz val="14"/>
        <rFont val="Arial"/>
        <family val="2"/>
      </rPr>
      <t>ft</t>
    </r>
    <r>
      <rPr>
        <sz val="14"/>
        <rFont val="Arial"/>
        <family val="2"/>
      </rPr>
      <t xml:space="preserve"> (feet) from the pull-down menu.</t>
    </r>
  </si>
  <si>
    <r>
      <t xml:space="preserve">From the pull-down menu, choose the appropriate </t>
    </r>
    <r>
      <rPr>
        <b/>
        <sz val="14"/>
        <rFont val="Arial"/>
        <family val="2"/>
      </rPr>
      <t>Datum</t>
    </r>
    <r>
      <rPr>
        <sz val="14"/>
        <rFont val="Arial"/>
        <family val="2"/>
      </rPr>
      <t>.</t>
    </r>
  </si>
  <si>
    <r>
      <t>Telescope</t>
    </r>
    <r>
      <rPr>
        <sz val="14"/>
        <rFont val="Arial"/>
        <family val="2"/>
      </rPr>
      <t xml:space="preserve">:  Enter a numerical value for the </t>
    </r>
    <r>
      <rPr>
        <b/>
        <sz val="14"/>
        <rFont val="Arial"/>
        <family val="2"/>
      </rPr>
      <t>Aperture</t>
    </r>
    <r>
      <rPr>
        <sz val="14"/>
        <rFont val="Arial"/>
        <family val="2"/>
      </rPr>
      <t xml:space="preserve"> and then choose a </t>
    </r>
    <r>
      <rPr>
        <b/>
        <sz val="14"/>
        <rFont val="Arial"/>
        <family val="2"/>
      </rPr>
      <t>Unit</t>
    </r>
    <r>
      <rPr>
        <sz val="14"/>
        <rFont val="Arial"/>
        <family val="2"/>
      </rPr>
      <t xml:space="preserve"> from the pull-down menu.  Type in a</t>
    </r>
  </si>
  <si>
    <r>
      <t>numerical value for the</t>
    </r>
    <r>
      <rPr>
        <b/>
        <sz val="14"/>
        <rFont val="Arial"/>
        <family val="2"/>
      </rPr>
      <t xml:space="preserve"> f/ratio</t>
    </r>
    <r>
      <rPr>
        <sz val="14"/>
        <rFont val="Arial"/>
        <family val="2"/>
      </rPr>
      <t xml:space="preserve"> of the telescope/focal reducer/Barlow combination you are using.  If this is a visual</t>
    </r>
  </si>
  <si>
    <r>
      <t xml:space="preserve">observation, type in the numerical value for the </t>
    </r>
    <r>
      <rPr>
        <b/>
        <sz val="14"/>
        <rFont val="Arial"/>
        <family val="2"/>
      </rPr>
      <t>Magnification</t>
    </r>
    <r>
      <rPr>
        <sz val="14"/>
        <rFont val="Arial"/>
        <family val="2"/>
      </rPr>
      <t xml:space="preserve"> of the eyepiece being used.  If using other than visual</t>
    </r>
  </si>
  <si>
    <r>
      <t xml:space="preserve">techniques, leave this blank.  From the pull-down menu, choose the </t>
    </r>
    <r>
      <rPr>
        <b/>
        <sz val="14"/>
        <rFont val="Arial"/>
        <family val="2"/>
      </rPr>
      <t>Type</t>
    </r>
    <r>
      <rPr>
        <sz val="14"/>
        <rFont val="Arial"/>
        <family val="2"/>
      </rPr>
      <t xml:space="preserve"> of telescope being used.</t>
    </r>
  </si>
  <si>
    <r>
      <t>Timing</t>
    </r>
    <r>
      <rPr>
        <sz val="14"/>
        <rFont val="Arial"/>
        <family val="2"/>
      </rPr>
      <t>:  Select from the pull-down menu the best description of your Timing technique.</t>
    </r>
  </si>
  <si>
    <r>
      <t>Camera:</t>
    </r>
    <r>
      <rPr>
        <sz val="14"/>
        <color indexed="12"/>
        <rFont val="Arial"/>
        <family val="2"/>
      </rPr>
      <t xml:space="preserve"> These fields are intended to be used for observers with video cameras that use on screen timing displays such as KIWI-OSD</t>
    </r>
  </si>
  <si>
    <r>
      <t xml:space="preserve">It is easy to overlook some subtle timing issues when using </t>
    </r>
    <r>
      <rPr>
        <b/>
        <sz val="14"/>
        <color indexed="12"/>
        <rFont val="Arial"/>
        <family val="2"/>
      </rPr>
      <t>integrating cameras such as WATEC 120.</t>
    </r>
  </si>
  <si>
    <t>These fields should help resolve some anomalies that result.</t>
  </si>
  <si>
    <t xml:space="preserve">See </t>
  </si>
  <si>
    <t>http://www.dangl.at/ausruest/vid_tim/vid_tim1.htm</t>
  </si>
  <si>
    <t>for a detailed discussion of the issues.</t>
  </si>
  <si>
    <t>Process if using a video camera:</t>
  </si>
  <si>
    <t>1)</t>
  </si>
  <si>
    <t>Note you camera model in cell E24</t>
  </si>
  <si>
    <t>2)</t>
  </si>
  <si>
    <t>Note your format (PAL/CCIR or NTSC/EIA) in cell L24</t>
  </si>
  <si>
    <t>Change V3.3</t>
  </si>
  <si>
    <t xml:space="preserve">3) </t>
  </si>
  <si>
    <r>
      <t xml:space="preserve">Note the exposure (Integration multiplier) in cell P24.  </t>
    </r>
    <r>
      <rPr>
        <sz val="14"/>
        <color indexed="12"/>
        <rFont val="Arial"/>
        <family val="2"/>
      </rPr>
      <t>- The pull down list is now camera specific.</t>
    </r>
  </si>
  <si>
    <r>
      <t xml:space="preserve">If there is an </t>
    </r>
    <r>
      <rPr>
        <sz val="14"/>
        <color indexed="10"/>
        <rFont val="Arial"/>
        <family val="2"/>
      </rPr>
      <t>Error</t>
    </r>
    <r>
      <rPr>
        <sz val="14"/>
        <color indexed="8"/>
        <rFont val="Arial"/>
        <family val="2"/>
      </rPr>
      <t xml:space="preserve"> signaled in the cell below use the pull down list to select a vlaid option</t>
    </r>
  </si>
  <si>
    <t>4)</t>
  </si>
  <si>
    <t xml:space="preserve">Note your unit of exposure (Frames, Fields or Seconds) in cell S24 </t>
  </si>
  <si>
    <t>5)</t>
  </si>
  <si>
    <r>
      <t xml:space="preserve">For your D and R times note the midpoint time displayed by your OSD/VTI in the </t>
    </r>
    <r>
      <rPr>
        <b/>
        <sz val="14"/>
        <color indexed="8"/>
        <rFont val="Arial"/>
        <family val="2"/>
      </rPr>
      <t>First frame</t>
    </r>
    <r>
      <rPr>
        <sz val="14"/>
        <color indexed="8"/>
        <rFont val="Arial"/>
        <family val="2"/>
      </rPr>
      <t xml:space="preserve"> of the group where your event occurs.  </t>
    </r>
  </si>
  <si>
    <t>ie The one that is not blurred in the milliseconds part.</t>
  </si>
  <si>
    <t>The groups are easiest to identify if you save a CSV file from Limovie or Tangra analysis.</t>
  </si>
  <si>
    <t>Enter these times in the D and R time spaces on rows  32 and 34.</t>
  </si>
  <si>
    <t>6)</t>
  </si>
  <si>
    <t>In general there will be a group that has a level somewhere between the Unocculted and the Occulted (bottom) levels.</t>
  </si>
  <si>
    <t>The exact position of the event within that group is not always obvious and we need to correct to the midpoint time of the group.</t>
  </si>
  <si>
    <r>
      <t xml:space="preserve">The midpoint will be the First Frame time displayed </t>
    </r>
    <r>
      <rPr>
        <b/>
        <sz val="14"/>
        <color indexed="8"/>
        <rFont val="Arial"/>
        <family val="2"/>
      </rPr>
      <t>minus</t>
    </r>
    <r>
      <rPr>
        <sz val="14"/>
        <color indexed="8"/>
        <rFont val="Arial"/>
        <family val="2"/>
      </rPr>
      <t xml:space="preserve"> the value displayed in cell V24</t>
    </r>
  </si>
  <si>
    <t>So Enter the value shown in V24 in the PE space of  rows 32 and 34</t>
  </si>
  <si>
    <r>
      <t xml:space="preserve">Also select the </t>
    </r>
    <r>
      <rPr>
        <b/>
        <sz val="14"/>
        <color indexed="12"/>
        <rFont val="Arial"/>
        <family val="2"/>
      </rPr>
      <t>No PE/Delay applied</t>
    </r>
    <r>
      <rPr>
        <sz val="14"/>
        <color indexed="12"/>
        <rFont val="Arial"/>
        <family val="2"/>
      </rPr>
      <t xml:space="preserve"> option in the next column  </t>
    </r>
    <r>
      <rPr>
        <b/>
        <sz val="14"/>
        <color indexed="12"/>
        <rFont val="Arial"/>
        <family val="2"/>
      </rPr>
      <t>OR</t>
    </r>
    <r>
      <rPr>
        <sz val="14"/>
        <color indexed="12"/>
        <rFont val="Arial"/>
        <family val="2"/>
      </rPr>
      <t xml:space="preserve"> enter the Corrected value for the time and select </t>
    </r>
    <r>
      <rPr>
        <b/>
        <sz val="14"/>
        <color indexed="12"/>
        <rFont val="Arial"/>
        <family val="2"/>
      </rPr>
      <t>Camera Delay Applied</t>
    </r>
  </si>
  <si>
    <t>7)</t>
  </si>
  <si>
    <r>
      <t xml:space="preserve">Finally enter that same value as V24 in the </t>
    </r>
    <r>
      <rPr>
        <b/>
        <sz val="14"/>
        <color indexed="8"/>
        <rFont val="Arial"/>
        <family val="2"/>
      </rPr>
      <t>Accuracy</t>
    </r>
    <r>
      <rPr>
        <sz val="14"/>
        <color indexed="8"/>
        <rFont val="Arial"/>
        <family val="2"/>
      </rPr>
      <t xml:space="preserve"> column. Strictly the error band is slightly smaller but this is a reasonable approximation.</t>
    </r>
  </si>
  <si>
    <t>8)</t>
  </si>
  <si>
    <t>If you use Occular to analyse your CSV and you use the transition length the same as the exposure number (3 above)</t>
  </si>
  <si>
    <t>then you may get a more optimistic accuracy. Occular tries to interpolate the actual transition point.</t>
  </si>
  <si>
    <t>In this case the accuracy is likely to be about 2 to 3 times the error band claimed.</t>
  </si>
  <si>
    <t>Please include a copy of the CSV and Occular analysis with your report.</t>
  </si>
  <si>
    <t>You may also be able to do manual interpolation in some cases - in that case please show your working in CSV file.</t>
  </si>
  <si>
    <t>9)</t>
  </si>
  <si>
    <t>Added codes for the new ADVS system which is now in beta test stage.</t>
  </si>
  <si>
    <r>
      <t xml:space="preserve">Select </t>
    </r>
    <r>
      <rPr>
        <b/>
        <sz val="14"/>
        <rFont val="Arial"/>
        <family val="2"/>
      </rPr>
      <t>ADVS</t>
    </r>
    <r>
      <rPr>
        <sz val="14"/>
        <rFont val="Arial"/>
        <family val="2"/>
      </rPr>
      <t xml:space="preserve"> for </t>
    </r>
    <r>
      <rPr>
        <b/>
        <sz val="14"/>
        <rFont val="Arial"/>
        <family val="2"/>
      </rPr>
      <t>both</t>
    </r>
    <r>
      <rPr>
        <sz val="14"/>
        <rFont val="Arial"/>
        <family val="2"/>
      </rPr>
      <t xml:space="preserve"> the </t>
    </r>
    <r>
      <rPr>
        <b/>
        <sz val="14"/>
        <rFont val="Arial"/>
        <family val="2"/>
      </rPr>
      <t>Detector: Model/Type and Format fields</t>
    </r>
    <r>
      <rPr>
        <sz val="14"/>
        <rFont val="Arial"/>
        <family val="2"/>
      </rPr>
      <t xml:space="preserve">.   Select </t>
    </r>
    <r>
      <rPr>
        <b/>
        <sz val="14"/>
        <rFont val="Arial"/>
        <family val="2"/>
      </rPr>
      <t>Seconds</t>
    </r>
    <r>
      <rPr>
        <sz val="14"/>
        <rFont val="Arial"/>
        <family val="2"/>
      </rPr>
      <t xml:space="preserve"> for the Unit Field and enter the Exposure length in the Exposure field.</t>
    </r>
  </si>
  <si>
    <t xml:space="preserve">ADVS is set up so that the recorded time is the time at the centre of the sample. This means there is zero correction to apply at any exposure length.   </t>
  </si>
  <si>
    <t>This new option is in test mode and subject to change if required.</t>
  </si>
  <si>
    <t>10)</t>
  </si>
  <si>
    <t>Added new option for Detector: Model/Type  of Samsung SCB-2000 which is now being used by some observers.</t>
  </si>
  <si>
    <t>New V3.3</t>
  </si>
  <si>
    <t>11)</t>
  </si>
  <si>
    <t>Added new WAT -165DNR, and other integrating cameras</t>
  </si>
  <si>
    <t>And revised correction lookup method to handle increased complexity of the way the correction value needs to be looked up</t>
  </si>
  <si>
    <r>
      <t>Method</t>
    </r>
    <r>
      <rPr>
        <sz val="14"/>
        <rFont val="Arial"/>
        <family val="2"/>
      </rPr>
      <t>:  Select from the pull-down menu the best description of your Method of timing.</t>
    </r>
  </si>
  <si>
    <r>
      <t>Asteroid Visible?</t>
    </r>
    <r>
      <rPr>
        <sz val="14"/>
        <rFont val="Arial"/>
        <family val="2"/>
      </rPr>
      <t>:  If you wish, choose whether or not the asteroid was visible at any time during your observation.</t>
    </r>
  </si>
  <si>
    <r>
      <t>Conditions</t>
    </r>
    <r>
      <rPr>
        <sz val="14"/>
        <rFont val="Arial"/>
        <family val="2"/>
      </rPr>
      <t>:  From the pull-down menus, describe your observing conditions.  You may add further details under</t>
    </r>
  </si>
  <si>
    <t>Additional Comments at the bottom of the form.</t>
  </si>
  <si>
    <r>
      <t>Observations</t>
    </r>
    <r>
      <rPr>
        <sz val="14"/>
        <rFont val="Arial"/>
        <family val="2"/>
      </rPr>
      <t>:  Enter the times as appropriate.  Any times that you did not measure or observe (star and asteroid</t>
    </r>
  </si>
  <si>
    <r>
      <t xml:space="preserve">merged, for example) should be left blank.  Notice that the </t>
    </r>
    <r>
      <rPr>
        <b/>
        <sz val="14"/>
        <rFont val="Arial"/>
        <family val="2"/>
      </rPr>
      <t>D</t>
    </r>
    <r>
      <rPr>
        <sz val="14"/>
        <rFont val="Arial"/>
        <family val="2"/>
      </rPr>
      <t xml:space="preserve"> and </t>
    </r>
    <r>
      <rPr>
        <b/>
        <sz val="14"/>
        <rFont val="Arial"/>
        <family val="2"/>
      </rPr>
      <t>R</t>
    </r>
    <r>
      <rPr>
        <sz val="14"/>
        <rFont val="Arial"/>
        <family val="2"/>
      </rPr>
      <t xml:space="preserve"> times are the only times read by OCCULT.  However,</t>
    </r>
  </si>
  <si>
    <t>Observation Start and Observation End times may be important in the event of inaccurate predicts times and/or</t>
  </si>
  <si>
    <t>satellites.</t>
  </si>
  <si>
    <r>
      <t xml:space="preserve">In the </t>
    </r>
    <r>
      <rPr>
        <b/>
        <sz val="14"/>
        <rFont val="Arial"/>
        <family val="2"/>
      </rPr>
      <t>Accuracy</t>
    </r>
    <r>
      <rPr>
        <sz val="14"/>
        <rFont val="Arial"/>
        <family val="2"/>
      </rPr>
      <t xml:space="preserve"> column, type in a +/- estimate of the accuracy of the time given.  </t>
    </r>
    <r>
      <rPr>
        <i/>
        <sz val="14"/>
        <rFont val="Arial"/>
        <family val="2"/>
      </rPr>
      <t>Example:  +/- 0.5</t>
    </r>
  </si>
  <si>
    <r>
      <t xml:space="preserve">Under </t>
    </r>
    <r>
      <rPr>
        <b/>
        <sz val="14"/>
        <rFont val="Arial"/>
        <family val="2"/>
      </rPr>
      <t>PE</t>
    </r>
    <r>
      <rPr>
        <sz val="14"/>
        <rFont val="Arial"/>
        <family val="2"/>
      </rPr>
      <t xml:space="preserve">, record your Personal Equation for the event.  </t>
    </r>
    <r>
      <rPr>
        <i/>
        <sz val="14"/>
        <rFont val="Arial"/>
        <family val="2"/>
      </rPr>
      <t>Example:  0.9</t>
    </r>
  </si>
  <si>
    <t>Then indicate if you applied the PE to your time, should that be appropriate.  Usually PE is only used for visual/voice</t>
  </si>
  <si>
    <r>
      <t xml:space="preserve">recordings.  If additional information about a time is needed, provide that in the </t>
    </r>
    <r>
      <rPr>
        <b/>
        <sz val="14"/>
        <rFont val="Arial"/>
        <family val="2"/>
      </rPr>
      <t>Remarks</t>
    </r>
    <r>
      <rPr>
        <sz val="14"/>
        <rFont val="Arial"/>
        <family val="2"/>
      </rPr>
      <t xml:space="preserve"> column for that time.</t>
    </r>
  </si>
  <si>
    <t>For Integrating cameras use the calculated Exposure midpoint instrument delay as the PE number.</t>
  </si>
  <si>
    <t>The Accuracy will usually be  the same number to within 20 milliseconds.</t>
  </si>
  <si>
    <r>
      <t xml:space="preserve">Use the  the </t>
    </r>
    <r>
      <rPr>
        <b/>
        <sz val="14"/>
        <rFont val="Arial"/>
        <family val="2"/>
      </rPr>
      <t>Miss?</t>
    </r>
    <r>
      <rPr>
        <sz val="14"/>
        <rFont val="Arial"/>
        <family val="2"/>
      </rPr>
      <t xml:space="preserve"> cells as needed.  The default  is "</t>
    </r>
    <r>
      <rPr>
        <b/>
        <sz val="14"/>
        <rFont val="Arial"/>
        <family val="2"/>
      </rPr>
      <t>no</t>
    </r>
    <r>
      <rPr>
        <sz val="14"/>
        <rFont val="Arial"/>
        <family val="2"/>
      </rPr>
      <t>".</t>
    </r>
  </si>
  <si>
    <r>
      <t>The "</t>
    </r>
    <r>
      <rPr>
        <b/>
        <sz val="14"/>
        <rFont val="Arial"/>
        <family val="2"/>
      </rPr>
      <t>Miss ?</t>
    </r>
    <r>
      <rPr>
        <sz val="14"/>
        <rFont val="Arial"/>
        <family val="2"/>
      </rPr>
      <t>" cell should be changed to "</t>
    </r>
    <r>
      <rPr>
        <b/>
        <sz val="14"/>
        <rFont val="Arial"/>
        <family val="2"/>
      </rPr>
      <t>yes</t>
    </r>
    <r>
      <rPr>
        <sz val="14"/>
        <rFont val="Arial"/>
        <family val="2"/>
      </rPr>
      <t>" if you also reported a Negative observation at the top of the form.</t>
    </r>
  </si>
  <si>
    <t>Double Star events - D and or R are step events</t>
  </si>
  <si>
    <t>If a multiple star system is occulted and you have determined separate event times for more than one component of</t>
  </si>
  <si>
    <t>the star system, then you should submit a separate report for each component for which you have determined times.</t>
  </si>
  <si>
    <r>
      <t>The report for the second and subsequent components should have a "</t>
    </r>
    <r>
      <rPr>
        <b/>
        <sz val="14"/>
        <rFont val="Arial"/>
        <family val="2"/>
      </rPr>
      <t>yes</t>
    </r>
    <r>
      <rPr>
        <sz val="14"/>
        <rFont val="Arial"/>
        <family val="2"/>
      </rPr>
      <t>" in the "</t>
    </r>
    <r>
      <rPr>
        <b/>
        <sz val="14"/>
        <rFont val="Arial"/>
        <family val="2"/>
      </rPr>
      <t>2nd Star?</t>
    </r>
    <r>
      <rPr>
        <sz val="14"/>
        <rFont val="Arial"/>
        <family val="2"/>
      </rPr>
      <t>" cell.  Also, in the file</t>
    </r>
  </si>
  <si>
    <r>
      <t xml:space="preserve">name discussed below, place a </t>
    </r>
    <r>
      <rPr>
        <b/>
        <sz val="14"/>
        <rFont val="Arial"/>
        <family val="2"/>
      </rPr>
      <t>2</t>
    </r>
    <r>
      <rPr>
        <sz val="14"/>
        <rFont val="Arial"/>
        <family val="2"/>
      </rPr>
      <t xml:space="preserve"> after your last name for a second component, a </t>
    </r>
    <r>
      <rPr>
        <b/>
        <sz val="14"/>
        <rFont val="Arial"/>
        <family val="2"/>
      </rPr>
      <t>3</t>
    </r>
    <r>
      <rPr>
        <sz val="14"/>
        <rFont val="Arial"/>
        <family val="2"/>
      </rPr>
      <t xml:space="preserve"> after a third component, etc.</t>
    </r>
  </si>
  <si>
    <r>
      <t xml:space="preserve">If you have information from Occular about the Signal-to-Noise Ratio, place that in the yellow box to the right of </t>
    </r>
    <r>
      <rPr>
        <b/>
        <sz val="14"/>
        <rFont val="Arial"/>
        <family val="2"/>
      </rPr>
      <t>S/N= .</t>
    </r>
  </si>
  <si>
    <r>
      <t>Additional Comments</t>
    </r>
    <r>
      <rPr>
        <sz val="14"/>
        <rFont val="Arial"/>
        <family val="2"/>
      </rPr>
      <t xml:space="preserve"> can be made for any part of the observation that helps in analyzing the observations or in</t>
    </r>
  </si>
  <si>
    <t>clarifying any data that you entered. Please keep each line down to about 120 characters.</t>
  </si>
  <si>
    <t>NOTE</t>
  </si>
  <si>
    <r>
      <t xml:space="preserve">Please use this format to name your file:  </t>
    </r>
    <r>
      <rPr>
        <b/>
        <sz val="14"/>
        <rFont val="Arial"/>
        <family val="2"/>
      </rPr>
      <t>yyyymmdd_MPName_MPNumber_StarCat_StarName&lt;+/-&gt;YourLastName&lt;.xls</t>
    </r>
  </si>
  <si>
    <t>&lt;+/-&gt;   = a positive (+) or negative (-) event (Note: Not &lt;+/_&gt;)</t>
  </si>
  <si>
    <t>For example:  20131003_25_Phocaea_HIP_115725+Timerson.xls     for a positive observation</t>
  </si>
  <si>
    <t>or:                 20131007_31Euphrosyne_TYC_2979_00969_1-Timerson.xls           for a negative (miss) observation</t>
  </si>
  <si>
    <t xml:space="preserve">Example for a second component:   20131007_31Euphrosyne_TYC_2979_00969_1-Timerson_Ev2.xls </t>
  </si>
  <si>
    <t xml:space="preserve">Example for a second location:   20131007_31Euphrosyne_TYC_2979_00969_1-Timerson_St2.xls </t>
  </si>
  <si>
    <t>Email all reports, positive or negative, to: John Talbot    john.talbot@xtra.co.nz</t>
  </si>
  <si>
    <t>cc: Graham Blow Graham.Blow@occultations.org.nz</t>
  </si>
  <si>
    <r>
      <t xml:space="preserve">If you are providing other files as we request that </t>
    </r>
    <r>
      <rPr>
        <b/>
        <i/>
        <sz val="14"/>
        <rFont val="Times New Roman"/>
        <family val="1"/>
      </rPr>
      <t xml:space="preserve">ALL FILES </t>
    </r>
    <r>
      <rPr>
        <i/>
        <sz val="14"/>
        <rFont val="Times New Roman"/>
        <family val="1"/>
      </rPr>
      <t>associated with an event should be named</t>
    </r>
  </si>
  <si>
    <t>using the same base naming standard and obviously a comment to describe the contents.</t>
  </si>
  <si>
    <t xml:space="preserve">Example for a second component lightcurve :   20131007_31Euphrosyne_TYC_2979_00969_1-Timerson_Ev2_LC.gif </t>
  </si>
  <si>
    <t>For Mac users ONLY: We understand some of the above characters are not allowed in MAC filenames</t>
  </si>
  <si>
    <t>Please use as near as you can</t>
  </si>
  <si>
    <t>Observation was:</t>
  </si>
  <si>
    <t>Asteroid Occultation Report Form</t>
  </si>
  <si>
    <t>Positive</t>
  </si>
  <si>
    <t>All times MUST be reported using UTC</t>
  </si>
  <si>
    <t>V3.3c</t>
  </si>
  <si>
    <t xml:space="preserve">  hh</t>
  </si>
  <si>
    <t>mm</t>
  </si>
  <si>
    <t xml:space="preserve">  ss</t>
  </si>
  <si>
    <t>Year:</t>
  </si>
  <si>
    <t>Month:</t>
  </si>
  <si>
    <t>June</t>
  </si>
  <si>
    <t>Day:</t>
  </si>
  <si>
    <t>Predicted Time (UTC):</t>
  </si>
  <si>
    <t>:</t>
  </si>
  <si>
    <t>Catalog - format</t>
  </si>
  <si>
    <t>Number</t>
  </si>
  <si>
    <t>Asteroid:</t>
  </si>
  <si>
    <t>#</t>
  </si>
  <si>
    <t>Name:</t>
  </si>
  <si>
    <t>Tercidina</t>
  </si>
  <si>
    <t>Star:</t>
  </si>
  <si>
    <t>UCAC4     xxx - xxxxxx</t>
  </si>
  <si>
    <t>392-069036</t>
  </si>
  <si>
    <t>Observer(s):</t>
  </si>
  <si>
    <t>John Broughton</t>
  </si>
  <si>
    <t>Email:</t>
  </si>
  <si>
    <t>jbroughton2@dodo.com.au</t>
  </si>
  <si>
    <t>Mailing Address:</t>
  </si>
  <si>
    <t>18 Branch Crescent</t>
  </si>
  <si>
    <t>Phone:</t>
  </si>
  <si>
    <t>0406-387-641</t>
  </si>
  <si>
    <t>City, State, Country:</t>
  </si>
  <si>
    <t xml:space="preserve">Reedy Creek, QLD 4227, Australia </t>
  </si>
  <si>
    <t>Fax:</t>
  </si>
  <si>
    <t>Observing Location:</t>
  </si>
  <si>
    <t>Reedy Creek, QLD, AU</t>
  </si>
  <si>
    <t>&lt;---(nearest City/Town, with State/Country only)</t>
  </si>
  <si>
    <t>deg mm sec.ss</t>
  </si>
  <si>
    <t>N/S</t>
  </si>
  <si>
    <t>E/W</t>
  </si>
  <si>
    <t>m/ft</t>
  </si>
  <si>
    <t>Location:</t>
  </si>
  <si>
    <t>Latitude:</t>
  </si>
  <si>
    <t>28 06 30.4</t>
  </si>
  <si>
    <t>S</t>
  </si>
  <si>
    <t>Longitude:</t>
  </si>
  <si>
    <t>153 23 52.9</t>
  </si>
  <si>
    <t>E</t>
  </si>
  <si>
    <t>Elevation:</t>
  </si>
  <si>
    <t>m</t>
  </si>
  <si>
    <t>Datum:</t>
  </si>
  <si>
    <t>WGS84</t>
  </si>
  <si>
    <t>unit</t>
  </si>
  <si>
    <t>Telescope:</t>
  </si>
  <si>
    <t>Aperture:</t>
  </si>
  <si>
    <t>cm</t>
  </si>
  <si>
    <t>f/ratio:</t>
  </si>
  <si>
    <t>Magnification:</t>
  </si>
  <si>
    <t>Type:</t>
  </si>
  <si>
    <t>SCT including Cass and Mak</t>
  </si>
  <si>
    <t>Timing:</t>
  </si>
  <si>
    <t>GPS - time inserted</t>
  </si>
  <si>
    <t>Method:</t>
  </si>
  <si>
    <t>Video with frame analysis</t>
  </si>
  <si>
    <t>Asteroid visible?</t>
  </si>
  <si>
    <t>no</t>
  </si>
  <si>
    <t>Video</t>
  </si>
  <si>
    <t>Exposure:</t>
  </si>
  <si>
    <t>Exposure midpoint instrument delay (PE)</t>
  </si>
  <si>
    <t>Detector:</t>
  </si>
  <si>
    <t>Model/Type:</t>
  </si>
  <si>
    <t>WAT120N+</t>
  </si>
  <si>
    <t>Format:</t>
  </si>
  <si>
    <t>PAL/CCIR</t>
  </si>
  <si>
    <t>Mode:</t>
  </si>
  <si>
    <t>Slow 4</t>
  </si>
  <si>
    <t>Unit:</t>
  </si>
  <si>
    <t>Frames</t>
  </si>
  <si>
    <t>Sec</t>
  </si>
  <si>
    <t>Has this been applied?</t>
  </si>
  <si>
    <t>yes</t>
  </si>
  <si>
    <t>Conditions:</t>
  </si>
  <si>
    <t>Clouds:</t>
  </si>
  <si>
    <t>Clear</t>
  </si>
  <si>
    <t>Stability:</t>
  </si>
  <si>
    <t>Steady</t>
  </si>
  <si>
    <t>Other conditions:</t>
  </si>
  <si>
    <t>Observations:</t>
  </si>
  <si>
    <t>Times</t>
  </si>
  <si>
    <t>Accuracy</t>
  </si>
  <si>
    <t>PE</t>
  </si>
  <si>
    <t>PE/Delay applied?</t>
  </si>
  <si>
    <t>Remarks</t>
  </si>
  <si>
    <t>Started Observing:</t>
  </si>
  <si>
    <t>Star and asteroid merged:</t>
  </si>
  <si>
    <t>Disappearance:</t>
  </si>
  <si>
    <t>Est. Closest Approach:</t>
  </si>
  <si>
    <t>Reappearance:</t>
  </si>
  <si>
    <t>Star &amp; Asteroid separated:</t>
  </si>
  <si>
    <t>Stopped Observing:</t>
  </si>
  <si>
    <t>hh</t>
  </si>
  <si>
    <t>ss.sss</t>
  </si>
  <si>
    <t>Was this a Miss?</t>
  </si>
  <si>
    <t xml:space="preserve"> 2nd star</t>
  </si>
  <si>
    <t>Select Yes if this report  is for the  second star of a double.</t>
  </si>
  <si>
    <t>S/N =</t>
  </si>
  <si>
    <t>(if known)</t>
  </si>
  <si>
    <t>visible?</t>
  </si>
  <si>
    <t>Additional</t>
  </si>
  <si>
    <t>Comments</t>
  </si>
  <si>
    <t>Email report to:  john.talbot@xtra.co.nz</t>
  </si>
  <si>
    <t>cc: Graham Blow  &lt;Graham@occultations.org.nz&gt;</t>
  </si>
  <si>
    <t>If available please include a Tangra or Limovie CSV file of the light curve data.</t>
  </si>
  <si>
    <t>TYC       xxxx-xxxxx-x</t>
  </si>
  <si>
    <t>NAD1927</t>
  </si>
  <si>
    <t>HIP</t>
  </si>
  <si>
    <t>UCAC2        xxxxxxxx</t>
  </si>
  <si>
    <t>EP1950</t>
  </si>
  <si>
    <t>UCAC3     xxx - xxxxxx</t>
  </si>
  <si>
    <t>Tokyo</t>
  </si>
  <si>
    <t>GBSN80</t>
  </si>
  <si>
    <t>1B    xxx - xxxxxxx</t>
  </si>
  <si>
    <t>Other</t>
  </si>
  <si>
    <t>1N    xxx - xxxxxxx</t>
  </si>
  <si>
    <t>N</t>
  </si>
  <si>
    <t>in</t>
  </si>
  <si>
    <t>W</t>
  </si>
  <si>
    <t>ft</t>
  </si>
  <si>
    <t>Negative</t>
  </si>
  <si>
    <t>Unsure</t>
  </si>
  <si>
    <t>Visual, PE applied</t>
  </si>
  <si>
    <t>Good</t>
  </si>
  <si>
    <t>Visual, standard PE applied</t>
  </si>
  <si>
    <t>Fair</t>
  </si>
  <si>
    <t>Visual, no PE applied</t>
  </si>
  <si>
    <t>Poor</t>
  </si>
  <si>
    <t>GPS - other linking</t>
  </si>
  <si>
    <t>Video + audio time signal</t>
  </si>
  <si>
    <t>Video, photo or photoelectric</t>
  </si>
  <si>
    <t>Tape Recorder + time signal</t>
  </si>
  <si>
    <t>Only duration timed</t>
  </si>
  <si>
    <t>Eye-Ear + time signal</t>
  </si>
  <si>
    <t>Drift scan</t>
  </si>
  <si>
    <t>Stopwatch</t>
  </si>
  <si>
    <t>Preliminary only</t>
  </si>
  <si>
    <t>Radio broadcast - calibrated</t>
  </si>
  <si>
    <t>other</t>
  </si>
  <si>
    <t>wind</t>
  </si>
  <si>
    <t>clouds</t>
  </si>
  <si>
    <t>lights</t>
  </si>
  <si>
    <t>January</t>
  </si>
  <si>
    <t>other - list in comments</t>
  </si>
  <si>
    <t>February</t>
  </si>
  <si>
    <t>March</t>
  </si>
  <si>
    <t>April</t>
  </si>
  <si>
    <t>May</t>
  </si>
  <si>
    <t>deg min.mmm</t>
  </si>
  <si>
    <t>July</t>
  </si>
  <si>
    <t>deg.ddddd</t>
  </si>
  <si>
    <t>August</t>
  </si>
  <si>
    <t>September</t>
  </si>
  <si>
    <t>October</t>
  </si>
  <si>
    <t>Fog</t>
  </si>
  <si>
    <t>November</t>
  </si>
  <si>
    <t>maybe</t>
  </si>
  <si>
    <t>Thin cloud &lt; 2</t>
  </si>
  <si>
    <t>December</t>
  </si>
  <si>
    <t>Thick cloud &gt; 2</t>
  </si>
  <si>
    <t>Broken cloud</t>
  </si>
  <si>
    <t>PE applied by observer</t>
  </si>
  <si>
    <t>Star faint</t>
  </si>
  <si>
    <t>Standard PE applied, 1.0 sec</t>
  </si>
  <si>
    <t>Averted vision</t>
  </si>
  <si>
    <t>No PE/Delay applied</t>
  </si>
  <si>
    <t>Camera Delay Applied</t>
  </si>
  <si>
    <t>NA</t>
  </si>
  <si>
    <t>Slight flickering</t>
  </si>
  <si>
    <t>Strong flickering</t>
  </si>
  <si>
    <t>Newtonian</t>
  </si>
  <si>
    <t>Refractor</t>
  </si>
  <si>
    <t>Dobsonian</t>
  </si>
  <si>
    <t>binoculars</t>
  </si>
  <si>
    <t>no optical aid</t>
  </si>
  <si>
    <t>other - specify below</t>
  </si>
  <si>
    <t>NTSC/EIA</t>
  </si>
  <si>
    <t>No Camera</t>
  </si>
  <si>
    <t>photometer</t>
  </si>
  <si>
    <t>visual</t>
  </si>
  <si>
    <t>Visual</t>
  </si>
  <si>
    <t>CCD</t>
  </si>
  <si>
    <t>Photometer</t>
  </si>
  <si>
    <t>Flea3-03S1 with ADVS</t>
  </si>
  <si>
    <t>flea303s1advseia</t>
  </si>
  <si>
    <t>Flea3-03S3 with ADVS</t>
  </si>
  <si>
    <t>flea303s3advseia</t>
  </si>
  <si>
    <t>Flea3-28S4M with ADVS</t>
  </si>
  <si>
    <t>flea28s4madvseia</t>
  </si>
  <si>
    <t>Grasshopper Express with ADVS</t>
  </si>
  <si>
    <t>grasshopperexpressadvs</t>
  </si>
  <si>
    <t>G-Star</t>
  </si>
  <si>
    <t>gstarccir</t>
  </si>
  <si>
    <t>gstareia</t>
  </si>
  <si>
    <t>WAT120N</t>
  </si>
  <si>
    <t>wat120nccir</t>
  </si>
  <si>
    <t>wat120neia</t>
  </si>
  <si>
    <t>wat120nplusccir</t>
  </si>
  <si>
    <t>wat120npluseia</t>
  </si>
  <si>
    <t>WAT910HX</t>
  </si>
  <si>
    <t>wat910hxccir</t>
  </si>
  <si>
    <t>wat910hxeia</t>
  </si>
  <si>
    <t>Mintron 12V1C-EX</t>
  </si>
  <si>
    <t>mintronccir</t>
  </si>
  <si>
    <t>mintroneia</t>
  </si>
  <si>
    <t>Samsung SCB-2000</t>
  </si>
  <si>
    <t>scb2000nccir</t>
  </si>
  <si>
    <t>scb2000neia</t>
  </si>
  <si>
    <t xml:space="preserve">PC165-DNR </t>
  </si>
  <si>
    <t>pc165dnrccir</t>
  </si>
  <si>
    <t>pc165dnreia</t>
  </si>
  <si>
    <t>LN-300-11673</t>
  </si>
  <si>
    <t>lntech300ccir</t>
  </si>
  <si>
    <t>lntech300eia</t>
  </si>
  <si>
    <t>Other integrating</t>
  </si>
  <si>
    <t>KPC-350BH</t>
  </si>
  <si>
    <t>kpc350bhccir</t>
  </si>
  <si>
    <t>kpc350bheia</t>
  </si>
  <si>
    <t>PC164C</t>
  </si>
  <si>
    <t>pc164cex2ccir</t>
  </si>
  <si>
    <t>pc164cex2eia</t>
  </si>
  <si>
    <t>WAT902H</t>
  </si>
  <si>
    <t>wat902h2ccir</t>
  </si>
  <si>
    <t>wat902h2eia</t>
  </si>
  <si>
    <t>Other non integrating</t>
  </si>
  <si>
    <t>Modes</t>
  </si>
  <si>
    <t>CCD Drift</t>
  </si>
  <si>
    <t>ADVS</t>
  </si>
  <si>
    <t>AAV-NTSC</t>
  </si>
  <si>
    <t>AAV-PAL</t>
  </si>
  <si>
    <t>Fields</t>
  </si>
  <si>
    <t>Seconds</t>
  </si>
  <si>
    <t>The values in this table are looked up from individual tables below.</t>
  </si>
  <si>
    <t>Table</t>
  </si>
  <si>
    <t>Row   /Column</t>
  </si>
  <si>
    <t>Mode</t>
  </si>
  <si>
    <t>Integration time [s]</t>
  </si>
  <si>
    <t>Correction time [s]</t>
  </si>
  <si>
    <t>Tolerance value [s]</t>
  </si>
  <si>
    <t>CameraFormat_num</t>
  </si>
  <si>
    <t>Mode error</t>
  </si>
  <si>
    <t>Field/Sec</t>
  </si>
  <si>
    <t>Delay</t>
  </si>
  <si>
    <t>_CamType</t>
  </si>
  <si>
    <t>_CamFormat</t>
  </si>
  <si>
    <t>Advsmode error</t>
  </si>
  <si>
    <t>_CamX</t>
  </si>
  <si>
    <t>Imode error</t>
  </si>
  <si>
    <t>_Cam_Option_tbl</t>
  </si>
  <si>
    <t>Mintronbad</t>
  </si>
  <si>
    <t>f</t>
  </si>
  <si>
    <t>t</t>
  </si>
  <si>
    <t>Method errors</t>
  </si>
  <si>
    <t>_CamUnit</t>
  </si>
  <si>
    <t>_CamIDelay</t>
  </si>
  <si>
    <t>CCD, photometer</t>
  </si>
  <si>
    <t>Evaluation in fields (0.020s)</t>
  </si>
  <si>
    <t>Evaluation in frames (0.040s)</t>
  </si>
  <si>
    <t>Eye, Visual</t>
  </si>
  <si>
    <t xml:space="preserve">These table copied from </t>
  </si>
  <si>
    <t>WAT-120N   (CCIR)</t>
  </si>
  <si>
    <t>Off</t>
  </si>
  <si>
    <t>±0.010</t>
  </si>
  <si>
    <t>±0.020</t>
  </si>
  <si>
    <t>Frame 1</t>
  </si>
  <si>
    <t>±0.030</t>
  </si>
  <si>
    <t>Frame 2</t>
  </si>
  <si>
    <t>±0.040</t>
  </si>
  <si>
    <t>±0.050</t>
  </si>
  <si>
    <t>Frame 4</t>
  </si>
  <si>
    <t>±0.080</t>
  </si>
  <si>
    <t>±0.090</t>
  </si>
  <si>
    <t>Frame 8</t>
  </si>
  <si>
    <t>±0.160</t>
  </si>
  <si>
    <t>±0.170</t>
  </si>
  <si>
    <t>Frame 16</t>
  </si>
  <si>
    <t>±0.320</t>
  </si>
  <si>
    <t>±0.330</t>
  </si>
  <si>
    <t>Frame 32</t>
  </si>
  <si>
    <t>±0.640</t>
  </si>
  <si>
    <t>±0.650</t>
  </si>
  <si>
    <t>Frame 64</t>
  </si>
  <si>
    <t>±1.280</t>
  </si>
  <si>
    <t>±1.290</t>
  </si>
  <si>
    <t>Frame 128</t>
  </si>
  <si>
    <t>±2.560</t>
  </si>
  <si>
    <t>±2.570</t>
  </si>
  <si>
    <t>Frame 256</t>
  </si>
  <si>
    <t>±5.120</t>
  </si>
  <si>
    <t>±5.130</t>
  </si>
  <si>
    <t>WAT-120N   (EIA)</t>
  </si>
  <si>
    <t>Evaluation in fields (0.017s)</t>
  </si>
  <si>
    <t>Evaluation in frames (0.033s)</t>
  </si>
  <si>
    <t>±0.008</t>
  </si>
  <si>
    <t>±0.017</t>
  </si>
  <si>
    <t>±0.025</t>
  </si>
  <si>
    <t>±0.033</t>
  </si>
  <si>
    <t>±0.042</t>
  </si>
  <si>
    <t>±0.067</t>
  </si>
  <si>
    <t>±0.075</t>
  </si>
  <si>
    <t>±0.134</t>
  </si>
  <si>
    <t>±0.142</t>
  </si>
  <si>
    <t>±0.267</t>
  </si>
  <si>
    <t>±0.275</t>
  </si>
  <si>
    <t>±0.534</t>
  </si>
  <si>
    <t>±0.542</t>
  </si>
  <si>
    <t>±1.068</t>
  </si>
  <si>
    <t>±1.076</t>
  </si>
  <si>
    <t>±2.136</t>
  </si>
  <si>
    <t>±2.144</t>
  </si>
  <si>
    <t>±4.271</t>
  </si>
  <si>
    <t>±4.279</t>
  </si>
  <si>
    <t>WAT-120N+   (CCIR)</t>
  </si>
  <si>
    <t>High 6</t>
  </si>
  <si>
    <t>High 5</t>
  </si>
  <si>
    <t>High 4</t>
  </si>
  <si>
    <t>High 3</t>
  </si>
  <si>
    <t>High 2</t>
  </si>
  <si>
    <t>High 1</t>
  </si>
  <si>
    <t>Slow 1</t>
  </si>
  <si>
    <t>Slow 2</t>
  </si>
  <si>
    <t>Slow 3</t>
  </si>
  <si>
    <t>Slow 5</t>
  </si>
  <si>
    <t>Slow 6</t>
  </si>
  <si>
    <t>Slow 7</t>
  </si>
  <si>
    <t>Slow 8</t>
  </si>
  <si>
    <t>Slow 9</t>
  </si>
  <si>
    <t>WAT-120N+   (EIA)</t>
  </si>
  <si>
    <t>WAT-910HX   (CCIR)</t>
  </si>
  <si>
    <t>1/60s</t>
  </si>
  <si>
    <t>X 2</t>
  </si>
  <si>
    <t>X 4</t>
  </si>
  <si>
    <t>X 8</t>
  </si>
  <si>
    <t>X 16</t>
  </si>
  <si>
    <t>X 32</t>
  </si>
  <si>
    <t>X 64</t>
  </si>
  <si>
    <t>X 128</t>
  </si>
  <si>
    <t>X 256</t>
  </si>
  <si>
    <t>WAT-910HX   (EIA)</t>
  </si>
  <si>
    <t>Mintron 12V1C-EX   (CCIR)</t>
  </si>
  <si>
    <t>OFF</t>
  </si>
  <si>
    <t>X 6 ***</t>
  </si>
  <si>
    <t>±0.060</t>
  </si>
  <si>
    <t>X 12 ***</t>
  </si>
  <si>
    <t>±0.100</t>
  </si>
  <si>
    <t>X 16 ***</t>
  </si>
  <si>
    <t>X 24 ***</t>
  </si>
  <si>
    <t>±0.240</t>
  </si>
  <si>
    <t>X 48 ***</t>
  </si>
  <si>
    <t>±0.480</t>
  </si>
  <si>
    <t>X 96 ***</t>
  </si>
  <si>
    <t>±0.940</t>
  </si>
  <si>
    <t>*** This red marked modes should not be used for astronomical recordings with the purpose for time or magnitude measurements. Integration time and exposure time can be different from the nominal values shown in the tables. See the timing diagrams for the details.</t>
  </si>
  <si>
    <t>Mintron 12V1C-EX   (EIA)</t>
  </si>
  <si>
    <t>±0.083</t>
  </si>
  <si>
    <t>±0.200</t>
  </si>
  <si>
    <t>±0.400</t>
  </si>
  <si>
    <t>±0.784</t>
  </si>
  <si>
    <t>PC165DNR   (EIA)</t>
  </si>
  <si>
    <t>SCB-2000N   (EIA)</t>
  </si>
  <si>
    <t>X 6</t>
  </si>
  <si>
    <t>X 10</t>
  </si>
  <si>
    <t>X 12</t>
  </si>
  <si>
    <t>X 14</t>
  </si>
  <si>
    <t>±0.117</t>
  </si>
  <si>
    <t>X 24</t>
  </si>
  <si>
    <t>X 512</t>
  </si>
  <si>
    <t>±4.2</t>
  </si>
  <si>
    <t>WAT-902H2 Ultimate   (CCIR)</t>
  </si>
  <si>
    <t>ON/0</t>
  </si>
  <si>
    <t>ON/1</t>
  </si>
  <si>
    <t>ON/2</t>
  </si>
  <si>
    <t>ON/3</t>
  </si>
  <si>
    <t>ON/4</t>
  </si>
  <si>
    <t>500 µs</t>
  </si>
  <si>
    <t>ON/5</t>
  </si>
  <si>
    <t>200 µs</t>
  </si>
  <si>
    <t>ON/6</t>
  </si>
  <si>
    <t>100 µs</t>
  </si>
  <si>
    <t>ON/7</t>
  </si>
  <si>
    <t>10 µs</t>
  </si>
  <si>
    <t>ON/8</t>
  </si>
  <si>
    <t>10 µs - 20ms</t>
  </si>
  <si>
    <t>ON/9</t>
  </si>
  <si>
    <t>10 µs - 8ms</t>
  </si>
  <si>
    <t>WAT-902H2 Ultimate   (EIA)</t>
  </si>
  <si>
    <t>10 µs - 17ms</t>
  </si>
  <si>
    <t>10 µs - 10ms</t>
  </si>
  <si>
    <t>Video camera PC164C-EX2   (EIA)</t>
  </si>
  <si>
    <t>Automatic</t>
  </si>
  <si>
    <t>0.00001 - 0.0167</t>
  </si>
  <si>
    <t>Video camera KPC-350BH   (CCIR)</t>
  </si>
  <si>
    <t>0.00001 - 0.020</t>
  </si>
  <si>
    <t>Video camera model SK-1004XC   (CCIR)</t>
  </si>
  <si>
    <t>Following data supplied by Dave Gault</t>
  </si>
  <si>
    <t>Flea3-03S1 with ADVS (EIA)</t>
  </si>
  <si>
    <t>30 fps</t>
  </si>
  <si>
    <t>15 fps</t>
  </si>
  <si>
    <t>7.5 fps</t>
  </si>
  <si>
    <t>3.75 fps</t>
  </si>
  <si>
    <t>1.875 fps</t>
  </si>
  <si>
    <t>1 spf</t>
  </si>
  <si>
    <t>2 spf</t>
  </si>
  <si>
    <t>3 spf</t>
  </si>
  <si>
    <t>4 spf</t>
  </si>
  <si>
    <t>6 spf</t>
  </si>
  <si>
    <t>8 spf</t>
  </si>
  <si>
    <t>Flea3-03S3 with ADVS (EIA)</t>
  </si>
  <si>
    <t>Grasshopper Express with ADVS (EIA)</t>
  </si>
  <si>
    <t>Flea3-28S4M  with ADVS (EIA)</t>
  </si>
  <si>
    <t>This is based on G-Star manual and assumes same internal issues as WATEC</t>
  </si>
  <si>
    <t>G-Star (CCIR)</t>
  </si>
  <si>
    <t>X  1</t>
  </si>
  <si>
    <t>X  2</t>
  </si>
  <si>
    <t>X  4</t>
  </si>
  <si>
    <t>X  8</t>
  </si>
  <si>
    <t>X  16</t>
  </si>
  <si>
    <t>X  32</t>
  </si>
  <si>
    <t>X  64</t>
  </si>
  <si>
    <t>X  128</t>
  </si>
  <si>
    <t>X  256</t>
  </si>
  <si>
    <t>G-Star   (EIA)</t>
  </si>
  <si>
    <t>LNTech 300 (CCIR)</t>
  </si>
  <si>
    <t>Evaluation in fields (0.02s)</t>
  </si>
  <si>
    <t>Evaluation in frames (0.04s)</t>
  </si>
  <si>
    <t>X 1 (1/25 sec)</t>
  </si>
  <si>
    <t>±10.24</t>
  </si>
  <si>
    <t>X 1024</t>
  </si>
  <si>
    <t>±20.48</t>
  </si>
  <si>
    <t>LNTech 300 (EIA)</t>
  </si>
  <si>
    <t>X 1 (1/30 sec)</t>
  </si>
  <si>
    <t>±8.542</t>
  </si>
  <si>
    <t>±17.084</t>
  </si>
</sst>
</file>

<file path=xl/styles.xml><?xml version="1.0" encoding="utf-8"?>
<styleSheet xmlns="http://schemas.openxmlformats.org/spreadsheetml/2006/main">
  <numFmts count="11">
    <numFmt numFmtId="164" formatCode="GENERAL"/>
    <numFmt numFmtId="165" formatCode="@"/>
    <numFmt numFmtId="166" formatCode="0"/>
    <numFmt numFmtId="167" formatCode="00"/>
    <numFmt numFmtId="168" formatCode="0.0"/>
    <numFmt numFmtId="169" formatCode="0.000"/>
    <numFmt numFmtId="170" formatCode="0#.###"/>
    <numFmt numFmtId="171" formatCode="#0.###"/>
    <numFmt numFmtId="172" formatCode="D/MM/YYYY\ H:MM"/>
    <numFmt numFmtId="173" formatCode="_(* #,##0.00_);_(* \(#,##0.00\);_(* \-??_);_(@_)"/>
    <numFmt numFmtId="174" formatCode="_(* #,##0.000_);_(* \(#,##0.000\);_(* \-??_);_(@_)"/>
  </numFmts>
  <fonts count="42">
    <font>
      <sz val="10"/>
      <name val="Arial"/>
      <family val="2"/>
    </font>
    <font>
      <b/>
      <sz val="16"/>
      <name val="Arial"/>
      <family val="2"/>
    </font>
    <font>
      <sz val="14"/>
      <name val="Arial"/>
      <family val="2"/>
    </font>
    <font>
      <b/>
      <sz val="14"/>
      <name val="Arial"/>
      <family val="2"/>
    </font>
    <font>
      <i/>
      <sz val="14"/>
      <name val="Arial"/>
      <family val="2"/>
    </font>
    <font>
      <sz val="14"/>
      <color indexed="30"/>
      <name val="Arial"/>
      <family val="2"/>
    </font>
    <font>
      <b/>
      <sz val="14"/>
      <color indexed="12"/>
      <name val="Arial"/>
      <family val="2"/>
    </font>
    <font>
      <sz val="14"/>
      <color indexed="12"/>
      <name val="Arial"/>
      <family val="2"/>
    </font>
    <font>
      <u val="single"/>
      <sz val="10"/>
      <color indexed="12"/>
      <name val="Arial"/>
      <family val="2"/>
    </font>
    <font>
      <u val="single"/>
      <sz val="12"/>
      <color indexed="12"/>
      <name val="Arial"/>
      <family val="2"/>
    </font>
    <font>
      <sz val="10"/>
      <color indexed="8"/>
      <name val="Arial"/>
      <family val="2"/>
    </font>
    <font>
      <b/>
      <sz val="14"/>
      <color indexed="8"/>
      <name val="Arial"/>
      <family val="2"/>
    </font>
    <font>
      <u val="single"/>
      <sz val="14"/>
      <color indexed="8"/>
      <name val="Arial"/>
      <family val="2"/>
    </font>
    <font>
      <sz val="12"/>
      <color indexed="8"/>
      <name val="Arial"/>
      <family val="2"/>
    </font>
    <font>
      <sz val="14"/>
      <color indexed="8"/>
      <name val="Arial"/>
      <family val="2"/>
    </font>
    <font>
      <b/>
      <sz val="14"/>
      <color indexed="30"/>
      <name val="Arial"/>
      <family val="2"/>
    </font>
    <font>
      <sz val="14"/>
      <color indexed="10"/>
      <name val="Arial"/>
      <family val="2"/>
    </font>
    <font>
      <u val="single"/>
      <sz val="14"/>
      <name val="Arial"/>
      <family val="2"/>
    </font>
    <font>
      <u val="single"/>
      <sz val="14"/>
      <color indexed="12"/>
      <name val="Arial"/>
      <family val="2"/>
    </font>
    <font>
      <i/>
      <sz val="14"/>
      <name val="Times New Roman"/>
      <family val="1"/>
    </font>
    <font>
      <b/>
      <i/>
      <sz val="14"/>
      <name val="Times New Roman"/>
      <family val="1"/>
    </font>
    <font>
      <sz val="12"/>
      <name val="Times New Roman"/>
      <family val="1"/>
    </font>
    <font>
      <b/>
      <sz val="14"/>
      <color indexed="10"/>
      <name val="Arial"/>
      <family val="2"/>
    </font>
    <font>
      <b/>
      <sz val="20"/>
      <name val="Arial"/>
      <family val="2"/>
    </font>
    <font>
      <b/>
      <sz val="10"/>
      <color indexed="10"/>
      <name val="Arial"/>
      <family val="2"/>
    </font>
    <font>
      <b/>
      <sz val="12"/>
      <name val="Arial"/>
      <family val="2"/>
    </font>
    <font>
      <sz val="12"/>
      <name val="Arial"/>
      <family val="2"/>
    </font>
    <font>
      <sz val="10"/>
      <color indexed="10"/>
      <name val="Arial"/>
      <family val="2"/>
    </font>
    <font>
      <sz val="8"/>
      <name val="Arial"/>
      <family val="2"/>
    </font>
    <font>
      <b/>
      <sz val="10"/>
      <name val="Arial"/>
      <family val="2"/>
    </font>
    <font>
      <sz val="12"/>
      <color indexed="12"/>
      <name val="Arial"/>
      <family val="2"/>
    </font>
    <font>
      <sz val="9"/>
      <name val="Arial"/>
      <family val="2"/>
    </font>
    <font>
      <sz val="11"/>
      <name val="Arial"/>
      <family val="2"/>
    </font>
    <font>
      <b/>
      <sz val="9"/>
      <name val="Arial"/>
      <family val="2"/>
    </font>
    <font>
      <sz val="10"/>
      <color indexed="17"/>
      <name val="Arial"/>
      <family val="2"/>
    </font>
    <font>
      <b/>
      <sz val="10"/>
      <color indexed="12"/>
      <name val="Arial"/>
      <family val="2"/>
    </font>
    <font>
      <b/>
      <sz val="10"/>
      <color indexed="60"/>
      <name val="Arial"/>
      <family val="2"/>
    </font>
    <font>
      <sz val="10.5"/>
      <name val="Consolas"/>
      <family val="3"/>
    </font>
    <font>
      <sz val="11"/>
      <name val="Calibri"/>
      <family val="2"/>
    </font>
    <font>
      <sz val="12"/>
      <color indexed="8"/>
      <name val="Calibri"/>
      <family val="2"/>
    </font>
    <font>
      <sz val="10"/>
      <color indexed="51"/>
      <name val="Arial"/>
      <family val="2"/>
    </font>
    <font>
      <sz val="13.5"/>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indexed="9"/>
        <bgColor indexed="64"/>
      </patternFill>
    </fill>
    <fill>
      <patternFill patternType="solid">
        <fgColor indexed="10"/>
        <bgColor indexed="64"/>
      </patternFill>
    </fill>
  </fills>
  <borders count="22">
    <border>
      <left/>
      <right/>
      <top/>
      <bottom/>
      <diagonal/>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color indexed="63"/>
      </left>
      <right>
        <color indexed="63"/>
      </right>
      <top style="hair">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8" fillId="0" borderId="0" applyNumberFormat="0" applyFill="0" applyBorder="0" applyAlignment="0" applyProtection="0"/>
  </cellStyleXfs>
  <cellXfs count="213">
    <xf numFmtId="164" fontId="0" fillId="0" borderId="0" xfId="0" applyAlignment="1">
      <alignment/>
    </xf>
    <xf numFmtId="164" fontId="1" fillId="0" borderId="0" xfId="0" applyFont="1" applyBorder="1" applyAlignment="1" applyProtection="1">
      <alignment horizontal="center" vertical="center"/>
      <protection/>
    </xf>
    <xf numFmtId="164" fontId="2" fillId="0" borderId="0" xfId="0" applyFont="1" applyBorder="1" applyAlignment="1" applyProtection="1">
      <alignment horizontal="left" vertical="center"/>
      <protection/>
    </xf>
    <xf numFmtId="164" fontId="2" fillId="0" borderId="0" xfId="0" applyFont="1" applyFill="1" applyBorder="1" applyAlignment="1" applyProtection="1">
      <alignment horizontal="left" vertical="center"/>
      <protection/>
    </xf>
    <xf numFmtId="164" fontId="3" fillId="0" borderId="0" xfId="0" applyFont="1" applyBorder="1" applyAlignment="1" applyProtection="1">
      <alignment horizontal="left" vertical="center"/>
      <protection/>
    </xf>
    <xf numFmtId="164" fontId="2" fillId="0" borderId="0" xfId="0" applyFont="1" applyAlignment="1" applyProtection="1">
      <alignment horizontal="left" vertical="center"/>
      <protection/>
    </xf>
    <xf numFmtId="164" fontId="2" fillId="0" borderId="0" xfId="0" applyFont="1" applyAlignment="1">
      <alignment horizontal="left" vertical="center"/>
    </xf>
    <xf numFmtId="164" fontId="5" fillId="0" borderId="0" xfId="0" applyFont="1" applyAlignment="1">
      <alignment/>
    </xf>
    <xf numFmtId="164" fontId="3" fillId="0" borderId="0" xfId="0" applyFont="1" applyAlignment="1" applyProtection="1">
      <alignment horizontal="left" vertical="center"/>
      <protection/>
    </xf>
    <xf numFmtId="164" fontId="6" fillId="0" borderId="0" xfId="0" applyFont="1" applyAlignment="1" applyProtection="1">
      <alignment horizontal="left" vertical="center"/>
      <protection/>
    </xf>
    <xf numFmtId="164" fontId="7" fillId="0" borderId="0" xfId="0" applyFont="1" applyAlignment="1">
      <alignment horizontal="left" vertical="center"/>
    </xf>
    <xf numFmtId="164" fontId="7" fillId="0" borderId="0" xfId="0" applyFont="1" applyAlignment="1" applyProtection="1">
      <alignment horizontal="left" vertical="center"/>
      <protection/>
    </xf>
    <xf numFmtId="164" fontId="7" fillId="0" borderId="0" xfId="20" applyNumberFormat="1" applyFont="1" applyFill="1" applyBorder="1" applyAlignment="1" applyProtection="1">
      <alignment/>
      <protection/>
    </xf>
    <xf numFmtId="164" fontId="9" fillId="0" borderId="0" xfId="20" applyNumberFormat="1" applyFont="1" applyFill="1" applyBorder="1" applyAlignment="1" applyProtection="1">
      <alignment/>
      <protection/>
    </xf>
    <xf numFmtId="164" fontId="10" fillId="0" borderId="0" xfId="0" applyFont="1" applyAlignment="1">
      <alignment/>
    </xf>
    <xf numFmtId="164" fontId="11" fillId="0" borderId="0" xfId="0" applyFont="1" applyAlignment="1" applyProtection="1">
      <alignment horizontal="left" vertical="center"/>
      <protection/>
    </xf>
    <xf numFmtId="164" fontId="12" fillId="0" borderId="0" xfId="20" applyNumberFormat="1" applyFont="1" applyFill="1" applyBorder="1" applyAlignment="1" applyProtection="1">
      <alignment/>
      <protection/>
    </xf>
    <xf numFmtId="164" fontId="13" fillId="0" borderId="0" xfId="20" applyNumberFormat="1" applyFont="1" applyFill="1" applyBorder="1" applyAlignment="1" applyProtection="1">
      <alignment/>
      <protection/>
    </xf>
    <xf numFmtId="164" fontId="14" fillId="0" borderId="0" xfId="20" applyNumberFormat="1" applyFont="1" applyFill="1" applyBorder="1" applyAlignment="1" applyProtection="1">
      <alignment/>
      <protection/>
    </xf>
    <xf numFmtId="164" fontId="15" fillId="0" borderId="0" xfId="0" applyFont="1" applyAlignment="1">
      <alignment/>
    </xf>
    <xf numFmtId="164" fontId="14" fillId="0" borderId="0" xfId="0" applyFont="1" applyAlignment="1" applyProtection="1">
      <alignment horizontal="left" vertical="center"/>
      <protection/>
    </xf>
    <xf numFmtId="164" fontId="3" fillId="0" borderId="0" xfId="0" applyFont="1" applyAlignment="1">
      <alignment/>
    </xf>
    <xf numFmtId="164" fontId="0" fillId="0" borderId="0" xfId="0" applyFont="1" applyAlignment="1">
      <alignment/>
    </xf>
    <xf numFmtId="164" fontId="17" fillId="0" borderId="0" xfId="20" applyNumberFormat="1" applyFont="1" applyFill="1" applyBorder="1" applyAlignment="1" applyProtection="1">
      <alignment/>
      <protection/>
    </xf>
    <xf numFmtId="164" fontId="2" fillId="0" borderId="0" xfId="20" applyNumberFormat="1" applyFont="1" applyFill="1" applyBorder="1" applyAlignment="1" applyProtection="1">
      <alignment/>
      <protection/>
    </xf>
    <xf numFmtId="164" fontId="6" fillId="0" borderId="0" xfId="0" applyFont="1" applyAlignment="1">
      <alignment/>
    </xf>
    <xf numFmtId="164" fontId="18" fillId="0" borderId="0" xfId="20" applyNumberFormat="1" applyFont="1" applyFill="1" applyBorder="1" applyAlignment="1" applyProtection="1">
      <alignment/>
      <protection/>
    </xf>
    <xf numFmtId="164" fontId="14" fillId="0" borderId="0" xfId="0" applyFont="1" applyBorder="1" applyAlignment="1" applyProtection="1">
      <alignment horizontal="left" vertical="center"/>
      <protection/>
    </xf>
    <xf numFmtId="164" fontId="14" fillId="0" borderId="0" xfId="0" applyFont="1" applyAlignment="1">
      <alignment horizontal="left" vertical="center"/>
    </xf>
    <xf numFmtId="164" fontId="2" fillId="0" borderId="0" xfId="0" applyFont="1" applyAlignment="1" applyProtection="1">
      <alignment vertical="center"/>
      <protection/>
    </xf>
    <xf numFmtId="164" fontId="2" fillId="0" borderId="0" xfId="0" applyFont="1" applyAlignment="1">
      <alignment vertical="center"/>
    </xf>
    <xf numFmtId="164" fontId="4" fillId="0" borderId="0" xfId="0" applyFont="1" applyAlignment="1" applyProtection="1">
      <alignment vertical="center"/>
      <protection/>
    </xf>
    <xf numFmtId="164" fontId="4" fillId="0" borderId="0" xfId="0" applyFont="1" applyBorder="1" applyAlignment="1" applyProtection="1">
      <alignment horizontal="left" vertical="center"/>
      <protection/>
    </xf>
    <xf numFmtId="164" fontId="2" fillId="0" borderId="0" xfId="0" applyFont="1" applyAlignment="1">
      <alignment/>
    </xf>
    <xf numFmtId="164" fontId="1" fillId="0" borderId="0" xfId="0" applyFont="1" applyBorder="1" applyAlignment="1">
      <alignment horizontal="center" vertical="center"/>
    </xf>
    <xf numFmtId="164" fontId="19" fillId="0" borderId="0" xfId="0" applyFont="1" applyAlignment="1">
      <alignment/>
    </xf>
    <xf numFmtId="164" fontId="1" fillId="0" borderId="0" xfId="0" applyFont="1" applyAlignment="1">
      <alignment horizontal="center" vertical="center"/>
    </xf>
    <xf numFmtId="164" fontId="3" fillId="0" borderId="0" xfId="0" applyFont="1" applyBorder="1" applyAlignment="1">
      <alignment horizontal="center" vertical="center"/>
    </xf>
    <xf numFmtId="164" fontId="2" fillId="0" borderId="0" xfId="0" applyFont="1" applyAlignment="1">
      <alignment/>
    </xf>
    <xf numFmtId="164" fontId="21" fillId="0" borderId="0" xfId="0" applyFont="1" applyAlignment="1">
      <alignment/>
    </xf>
    <xf numFmtId="164" fontId="21" fillId="0" borderId="0" xfId="0" applyFont="1" applyAlignment="1">
      <alignment horizontal="left" indent="12"/>
    </xf>
    <xf numFmtId="164" fontId="0" fillId="0" borderId="0" xfId="0" applyAlignment="1" applyProtection="1">
      <alignment/>
      <protection/>
    </xf>
    <xf numFmtId="164" fontId="22" fillId="0" borderId="0" xfId="0" applyFont="1" applyFill="1" applyBorder="1" applyAlignment="1" applyProtection="1">
      <alignment horizontal="center" vertical="center"/>
      <protection/>
    </xf>
    <xf numFmtId="164" fontId="23" fillId="0" borderId="0" xfId="0" applyFont="1" applyBorder="1" applyAlignment="1">
      <alignment horizontal="center" vertical="center"/>
    </xf>
    <xf numFmtId="164" fontId="0" fillId="0" borderId="0" xfId="0" applyAlignment="1">
      <alignment horizontal="center" vertical="center"/>
    </xf>
    <xf numFmtId="164" fontId="24" fillId="0" borderId="0" xfId="0" applyFont="1" applyAlignment="1">
      <alignment horizontal="center" vertical="center"/>
    </xf>
    <xf numFmtId="164" fontId="3" fillId="2" borderId="0" xfId="0" applyFont="1" applyFill="1" applyBorder="1" applyAlignment="1" applyProtection="1">
      <alignment horizontal="center" vertical="center"/>
      <protection locked="0"/>
    </xf>
    <xf numFmtId="164" fontId="25" fillId="0" borderId="0" xfId="0" applyFont="1" applyAlignment="1" applyProtection="1">
      <alignment horizontal="center" vertical="center"/>
      <protection/>
    </xf>
    <xf numFmtId="164" fontId="25" fillId="0" borderId="0" xfId="0" applyFont="1" applyBorder="1" applyAlignment="1" applyProtection="1">
      <alignment horizontal="center" vertical="center"/>
      <protection/>
    </xf>
    <xf numFmtId="164" fontId="26" fillId="0" borderId="0" xfId="0" applyFont="1" applyBorder="1" applyAlignment="1" applyProtection="1">
      <alignment horizontal="center" vertical="center"/>
      <protection/>
    </xf>
    <xf numFmtId="165" fontId="27" fillId="0" borderId="0" xfId="0" applyNumberFormat="1" applyFont="1" applyBorder="1" applyAlignment="1" applyProtection="1">
      <alignment horizontal="center" vertical="center"/>
      <protection/>
    </xf>
    <xf numFmtId="164" fontId="0" fillId="0" borderId="0" xfId="0" applyFont="1" applyAlignment="1" applyProtection="1">
      <alignment horizontal="center" vertical="center"/>
      <protection/>
    </xf>
    <xf numFmtId="164" fontId="0" fillId="0" borderId="0" xfId="0" applyAlignment="1" applyProtection="1">
      <alignment horizontal="center" vertical="center"/>
      <protection/>
    </xf>
    <xf numFmtId="164" fontId="28" fillId="0" borderId="0" xfId="0" applyFont="1" applyAlignment="1" applyProtection="1">
      <alignment horizontal="center" vertical="center"/>
      <protection/>
    </xf>
    <xf numFmtId="164" fontId="0" fillId="0" borderId="0" xfId="0" applyFont="1" applyBorder="1" applyAlignment="1" applyProtection="1">
      <alignment horizontal="center" vertical="center"/>
      <protection/>
    </xf>
    <xf numFmtId="164" fontId="28" fillId="0" borderId="0" xfId="0" applyFont="1" applyAlignment="1" applyProtection="1">
      <alignment horizontal="left" vertical="center"/>
      <protection/>
    </xf>
    <xf numFmtId="164" fontId="3" fillId="0" borderId="0" xfId="0" applyFont="1" applyFill="1" applyBorder="1" applyAlignment="1" applyProtection="1">
      <alignment horizontal="right" vertical="center"/>
      <protection/>
    </xf>
    <xf numFmtId="166" fontId="2" fillId="2" borderId="0" xfId="0" applyNumberFormat="1" applyFont="1" applyFill="1" applyBorder="1" applyAlignment="1" applyProtection="1">
      <alignment horizontal="left" vertical="center" indent="1"/>
      <protection locked="0"/>
    </xf>
    <xf numFmtId="164" fontId="0" fillId="0" borderId="0" xfId="0" applyFill="1" applyAlignment="1" applyProtection="1">
      <alignment horizontal="center" vertical="center"/>
      <protection/>
    </xf>
    <xf numFmtId="165" fontId="26" fillId="2" borderId="0" xfId="0" applyNumberFormat="1" applyFont="1" applyFill="1" applyBorder="1" applyAlignment="1" applyProtection="1">
      <alignment horizontal="center" vertical="center"/>
      <protection locked="0"/>
    </xf>
    <xf numFmtId="164" fontId="3" fillId="0" borderId="0" xfId="0" applyFont="1" applyBorder="1" applyAlignment="1" applyProtection="1">
      <alignment horizontal="right" vertical="center"/>
      <protection/>
    </xf>
    <xf numFmtId="164" fontId="29" fillId="0" borderId="0" xfId="0" applyFont="1" applyAlignment="1" applyProtection="1">
      <alignment horizontal="center" vertical="center"/>
      <protection/>
    </xf>
    <xf numFmtId="164" fontId="3" fillId="0" borderId="0" xfId="0" applyFont="1" applyBorder="1" applyAlignment="1" applyProtection="1">
      <alignment horizontal="center" vertical="center"/>
      <protection/>
    </xf>
    <xf numFmtId="167" fontId="26" fillId="2" borderId="0" xfId="0" applyNumberFormat="1" applyFont="1" applyFill="1" applyAlignment="1" applyProtection="1">
      <alignment horizontal="right" vertical="center"/>
      <protection locked="0"/>
    </xf>
    <xf numFmtId="167" fontId="26" fillId="2" borderId="0" xfId="0" applyNumberFormat="1" applyFont="1" applyFill="1" applyAlignment="1" applyProtection="1">
      <alignment horizontal="center" vertical="center"/>
      <protection locked="0"/>
    </xf>
    <xf numFmtId="165" fontId="29" fillId="0" borderId="0" xfId="0" applyNumberFormat="1" applyFont="1" applyFill="1" applyAlignment="1" applyProtection="1">
      <alignment horizontal="center" vertical="center"/>
      <protection/>
    </xf>
    <xf numFmtId="167" fontId="26" fillId="2" borderId="0" xfId="0" applyNumberFormat="1" applyFont="1" applyFill="1" applyAlignment="1" applyProtection="1">
      <alignment horizontal="left" vertical="center"/>
      <protection locked="0"/>
    </xf>
    <xf numFmtId="164" fontId="28" fillId="0" borderId="0" xfId="0" applyFont="1" applyAlignment="1" applyProtection="1">
      <alignment horizontal="center" vertical="center" wrapText="1"/>
      <protection/>
    </xf>
    <xf numFmtId="164" fontId="28" fillId="0" borderId="0" xfId="0" applyFont="1" applyFill="1" applyAlignment="1" applyProtection="1">
      <alignment horizontal="center" vertical="center"/>
      <protection/>
    </xf>
    <xf numFmtId="164" fontId="28" fillId="0" borderId="0" xfId="0" applyFont="1" applyFill="1" applyBorder="1" applyAlignment="1" applyProtection="1">
      <alignment horizontal="center"/>
      <protection/>
    </xf>
    <xf numFmtId="164" fontId="28" fillId="0" borderId="0" xfId="0" applyFont="1" applyBorder="1" applyAlignment="1" applyProtection="1">
      <alignment horizontal="center"/>
      <protection/>
    </xf>
    <xf numFmtId="165" fontId="2" fillId="0" borderId="0" xfId="0" applyNumberFormat="1" applyFont="1" applyFill="1" applyAlignment="1" applyProtection="1">
      <alignment horizontal="right" vertical="center"/>
      <protection/>
    </xf>
    <xf numFmtId="164" fontId="2" fillId="2" borderId="0" xfId="0" applyNumberFormat="1" applyFont="1" applyFill="1" applyBorder="1" applyAlignment="1" applyProtection="1">
      <alignment horizontal="left" vertical="center" indent="1"/>
      <protection locked="0"/>
    </xf>
    <xf numFmtId="165" fontId="26" fillId="0" borderId="0" xfId="0" applyNumberFormat="1" applyFont="1" applyFill="1" applyAlignment="1" applyProtection="1">
      <alignment horizontal="right" vertical="center"/>
      <protection/>
    </xf>
    <xf numFmtId="165" fontId="3" fillId="0" borderId="0" xfId="0" applyNumberFormat="1" applyFont="1" applyFill="1" applyBorder="1" applyAlignment="1" applyProtection="1">
      <alignment horizontal="right" vertical="center"/>
      <protection/>
    </xf>
    <xf numFmtId="164" fontId="2" fillId="2" borderId="0" xfId="0" applyFont="1" applyFill="1" applyBorder="1" applyAlignment="1" applyProtection="1">
      <alignment horizontal="left" vertical="center" indent="1"/>
      <protection locked="0"/>
    </xf>
    <xf numFmtId="164" fontId="26" fillId="2" borderId="0" xfId="0" applyFont="1" applyFill="1" applyBorder="1" applyAlignment="1" applyProtection="1">
      <alignment horizontal="left" vertical="center" indent="1"/>
      <protection locked="0"/>
    </xf>
    <xf numFmtId="164" fontId="0" fillId="0" borderId="0" xfId="0" applyBorder="1" applyAlignment="1" applyProtection="1">
      <alignment horizontal="center" vertical="center"/>
      <protection/>
    </xf>
    <xf numFmtId="164" fontId="0" fillId="0" borderId="0" xfId="0" applyAlignment="1" applyProtection="1">
      <alignment/>
      <protection/>
    </xf>
    <xf numFmtId="164" fontId="25" fillId="0" borderId="0" xfId="0" applyFont="1" applyBorder="1" applyAlignment="1" applyProtection="1">
      <alignment horizontal="right" vertical="center"/>
      <protection/>
    </xf>
    <xf numFmtId="164" fontId="25" fillId="0" borderId="0" xfId="0" applyFont="1" applyFill="1" applyBorder="1" applyAlignment="1" applyProtection="1">
      <alignment horizontal="right" vertical="center"/>
      <protection/>
    </xf>
    <xf numFmtId="164" fontId="30" fillId="2" borderId="0" xfId="20" applyNumberFormat="1" applyFont="1" applyFill="1" applyBorder="1" applyAlignment="1" applyProtection="1">
      <alignment horizontal="left" vertical="center" indent="1"/>
      <protection locked="0"/>
    </xf>
    <xf numFmtId="164" fontId="0" fillId="0" borderId="0" xfId="0" applyFill="1" applyAlignment="1" applyProtection="1">
      <alignment horizontal="left" vertical="center" indent="1"/>
      <protection/>
    </xf>
    <xf numFmtId="165" fontId="0" fillId="0" borderId="0" xfId="0" applyNumberFormat="1" applyFill="1" applyBorder="1" applyAlignment="1" applyProtection="1">
      <alignment horizontal="left" vertical="center" indent="1"/>
      <protection/>
    </xf>
    <xf numFmtId="165" fontId="0" fillId="0" borderId="0" xfId="0" applyNumberFormat="1" applyFill="1" applyAlignment="1" applyProtection="1">
      <alignment horizontal="left" vertical="center" indent="1"/>
      <protection/>
    </xf>
    <xf numFmtId="164" fontId="0" fillId="0" borderId="0" xfId="0" applyAlignment="1" applyProtection="1">
      <alignment horizontal="left" vertical="center" indent="1"/>
      <protection/>
    </xf>
    <xf numFmtId="164" fontId="31" fillId="0" borderId="0" xfId="0" applyFont="1" applyBorder="1" applyAlignment="1" applyProtection="1">
      <alignment horizontal="right" vertical="center"/>
      <protection/>
    </xf>
    <xf numFmtId="164" fontId="0" fillId="3" borderId="0" xfId="0" applyFont="1" applyFill="1" applyBorder="1" applyAlignment="1" applyProtection="1">
      <alignment horizontal="left" vertical="center" indent="1"/>
      <protection locked="0"/>
    </xf>
    <xf numFmtId="164" fontId="31" fillId="0" borderId="0" xfId="0" applyFont="1" applyFill="1" applyBorder="1" applyAlignment="1" applyProtection="1">
      <alignment horizontal="right" vertical="center"/>
      <protection/>
    </xf>
    <xf numFmtId="164" fontId="31" fillId="0" borderId="0" xfId="0" applyFont="1" applyAlignment="1" applyProtection="1">
      <alignment vertical="center"/>
      <protection/>
    </xf>
    <xf numFmtId="164" fontId="31" fillId="0" borderId="0" xfId="0" applyFont="1" applyAlignment="1" applyProtection="1">
      <alignment horizontal="center" vertical="center"/>
      <protection/>
    </xf>
    <xf numFmtId="165" fontId="0" fillId="0" borderId="0" xfId="0" applyNumberFormat="1" applyAlignment="1" applyProtection="1">
      <alignment horizontal="left" vertical="center" indent="1"/>
      <protection/>
    </xf>
    <xf numFmtId="164" fontId="0" fillId="0" borderId="0" xfId="0" applyFill="1" applyBorder="1" applyAlignment="1" applyProtection="1">
      <alignment horizontal="center" vertical="center"/>
      <protection/>
    </xf>
    <xf numFmtId="164" fontId="25" fillId="0" borderId="0" xfId="0" applyFont="1" applyBorder="1" applyAlignment="1" applyProtection="1">
      <alignment horizontal="left" vertical="center"/>
      <protection/>
    </xf>
    <xf numFmtId="164" fontId="32" fillId="0" borderId="0" xfId="0" applyFont="1" applyFill="1" applyBorder="1" applyAlignment="1" applyProtection="1">
      <alignment horizontal="left" vertical="center" indent="1"/>
      <protection/>
    </xf>
    <xf numFmtId="164" fontId="28" fillId="2" borderId="0" xfId="0" applyFont="1" applyFill="1" applyBorder="1" applyAlignment="1" applyProtection="1">
      <alignment horizontal="center" vertical="center"/>
      <protection locked="0"/>
    </xf>
    <xf numFmtId="164" fontId="26" fillId="0" borderId="0" xfId="0" applyFont="1" applyBorder="1" applyAlignment="1" applyProtection="1">
      <alignment horizontal="right" vertical="center"/>
      <protection/>
    </xf>
    <xf numFmtId="164" fontId="26" fillId="2" borderId="1" xfId="0" applyNumberFormat="1" applyFont="1" applyFill="1" applyBorder="1" applyAlignment="1" applyProtection="1">
      <alignment horizontal="center" vertical="center"/>
      <protection locked="0"/>
    </xf>
    <xf numFmtId="165" fontId="26" fillId="0" borderId="0" xfId="0" applyNumberFormat="1" applyFont="1" applyFill="1" applyBorder="1" applyAlignment="1" applyProtection="1">
      <alignment horizontal="center" vertical="center"/>
      <protection/>
    </xf>
    <xf numFmtId="164" fontId="26" fillId="2" borderId="0" xfId="0" applyFont="1" applyFill="1" applyAlignment="1" applyProtection="1">
      <alignment horizontal="center" vertical="center"/>
      <protection locked="0"/>
    </xf>
    <xf numFmtId="164" fontId="0" fillId="0" borderId="0" xfId="0" applyFill="1" applyAlignment="1" applyProtection="1">
      <alignment vertical="center"/>
      <protection/>
    </xf>
    <xf numFmtId="164" fontId="26" fillId="0" borderId="0" xfId="0" applyFont="1" applyFill="1" applyBorder="1" applyAlignment="1" applyProtection="1">
      <alignment horizontal="right" vertical="center"/>
      <protection/>
    </xf>
    <xf numFmtId="164" fontId="26" fillId="0" borderId="0" xfId="0" applyFont="1" applyFill="1" applyAlignment="1" applyProtection="1">
      <alignment vertical="center"/>
      <protection/>
    </xf>
    <xf numFmtId="166" fontId="0" fillId="2" borderId="2" xfId="0" applyNumberFormat="1" applyFill="1" applyBorder="1" applyAlignment="1" applyProtection="1">
      <alignment horizontal="center" vertical="center"/>
      <protection locked="0"/>
    </xf>
    <xf numFmtId="164" fontId="26" fillId="0" borderId="0" xfId="0" applyFont="1" applyAlignment="1" applyProtection="1">
      <alignment horizontal="right" vertical="center"/>
      <protection/>
    </xf>
    <xf numFmtId="164" fontId="26" fillId="2" borderId="0" xfId="0" applyFont="1" applyFill="1" applyBorder="1" applyAlignment="1" applyProtection="1">
      <alignment horizontal="center" vertical="center"/>
      <protection locked="0"/>
    </xf>
    <xf numFmtId="164" fontId="29" fillId="0" borderId="0" xfId="0" applyFont="1" applyFill="1" applyBorder="1" applyAlignment="1" applyProtection="1">
      <alignment horizontal="left" vertical="center"/>
      <protection/>
    </xf>
    <xf numFmtId="168" fontId="0" fillId="2" borderId="0" xfId="0" applyNumberFormat="1" applyFill="1" applyBorder="1" applyAlignment="1" applyProtection="1">
      <alignment horizontal="center" vertical="center"/>
      <protection locked="0"/>
    </xf>
    <xf numFmtId="168" fontId="26" fillId="0" borderId="0" xfId="0" applyNumberFormat="1" applyFont="1" applyFill="1" applyBorder="1" applyAlignment="1" applyProtection="1">
      <alignment horizontal="center" vertical="center"/>
      <protection/>
    </xf>
    <xf numFmtId="164" fontId="26" fillId="0" borderId="0" xfId="0" applyFont="1" applyAlignment="1" applyProtection="1">
      <alignment horizontal="center" vertical="center"/>
      <protection/>
    </xf>
    <xf numFmtId="168" fontId="0" fillId="2" borderId="0" xfId="0" applyNumberFormat="1" applyFill="1" applyAlignment="1" applyProtection="1">
      <alignment horizontal="center" vertical="center"/>
      <protection locked="0"/>
    </xf>
    <xf numFmtId="165" fontId="26" fillId="0" borderId="0" xfId="0" applyNumberFormat="1" applyFont="1" applyFill="1" applyAlignment="1" applyProtection="1">
      <alignment horizontal="center" vertical="center"/>
      <protection/>
    </xf>
    <xf numFmtId="164" fontId="26" fillId="0" borderId="0" xfId="0" applyFont="1" applyFill="1" applyAlignment="1" applyProtection="1">
      <alignment horizontal="center" vertical="center"/>
      <protection/>
    </xf>
    <xf numFmtId="164" fontId="29" fillId="0" borderId="0" xfId="0" applyFont="1" applyBorder="1" applyAlignment="1" applyProtection="1">
      <alignment horizontal="right" vertical="center"/>
      <protection/>
    </xf>
    <xf numFmtId="164" fontId="26" fillId="3" borderId="0" xfId="0" applyFont="1" applyFill="1" applyBorder="1" applyAlignment="1" applyProtection="1">
      <alignment horizontal="left" vertical="center" indent="1"/>
      <protection locked="0"/>
    </xf>
    <xf numFmtId="164" fontId="27" fillId="0" borderId="0" xfId="0" applyFont="1" applyAlignment="1" applyProtection="1">
      <alignment/>
      <protection/>
    </xf>
    <xf numFmtId="164" fontId="10" fillId="0" borderId="0" xfId="0" applyFont="1" applyAlignment="1" applyProtection="1">
      <alignment/>
      <protection/>
    </xf>
    <xf numFmtId="164" fontId="0" fillId="0" borderId="0" xfId="0" applyFont="1" applyAlignment="1" applyProtection="1">
      <alignment horizontal="right"/>
      <protection/>
    </xf>
    <xf numFmtId="164" fontId="0" fillId="0" borderId="0" xfId="0" applyFont="1" applyAlignment="1" applyProtection="1">
      <alignment horizontal="center"/>
      <protection/>
    </xf>
    <xf numFmtId="164" fontId="0" fillId="2" borderId="0" xfId="0" applyFont="1" applyFill="1" applyBorder="1" applyAlignment="1" applyProtection="1">
      <alignment horizontal="center"/>
      <protection locked="0"/>
    </xf>
    <xf numFmtId="164" fontId="0" fillId="2" borderId="0" xfId="0" applyFont="1" applyFill="1" applyAlignment="1" applyProtection="1">
      <alignment/>
      <protection locked="0"/>
    </xf>
    <xf numFmtId="169" fontId="0" fillId="4" borderId="0" xfId="0" applyNumberFormat="1" applyFill="1" applyAlignment="1" applyProtection="1">
      <alignment horizontal="center"/>
      <protection/>
    </xf>
    <xf numFmtId="165" fontId="32" fillId="2" borderId="0" xfId="0" applyNumberFormat="1" applyFont="1" applyFill="1" applyBorder="1" applyAlignment="1" applyProtection="1">
      <alignment horizontal="center" vertical="center"/>
      <protection locked="0"/>
    </xf>
    <xf numFmtId="164" fontId="32" fillId="0" borderId="0" xfId="0" applyFont="1" applyAlignment="1">
      <alignment horizontal="center" vertical="center"/>
    </xf>
    <xf numFmtId="164" fontId="27" fillId="0" borderId="0" xfId="0" applyFont="1" applyBorder="1" applyAlignment="1" applyProtection="1">
      <alignment horizontal="center"/>
      <protection/>
    </xf>
    <xf numFmtId="164" fontId="10" fillId="0" borderId="0" xfId="0" applyFont="1" applyAlignment="1" applyProtection="1">
      <alignment horizontal="center" vertical="center"/>
      <protection/>
    </xf>
    <xf numFmtId="164" fontId="10" fillId="0" borderId="0" xfId="0" applyFont="1" applyAlignment="1" applyProtection="1">
      <alignment/>
      <protection/>
    </xf>
    <xf numFmtId="164" fontId="10" fillId="0" borderId="0" xfId="0" applyFont="1" applyAlignment="1" applyProtection="1">
      <alignment horizontal="left"/>
      <protection/>
    </xf>
    <xf numFmtId="164" fontId="29" fillId="0" borderId="0" xfId="0" applyFont="1" applyBorder="1" applyAlignment="1" applyProtection="1">
      <alignment horizontal="center" vertical="center"/>
      <protection/>
    </xf>
    <xf numFmtId="164" fontId="33" fillId="0" borderId="0" xfId="0" applyFont="1" applyAlignment="1" applyProtection="1">
      <alignment horizontal="center" vertical="center"/>
      <protection/>
    </xf>
    <xf numFmtId="165" fontId="0" fillId="0" borderId="3" xfId="0" applyNumberFormat="1" applyFont="1" applyFill="1" applyBorder="1" applyAlignment="1" applyProtection="1">
      <alignment horizontal="center" vertical="center"/>
      <protection/>
    </xf>
    <xf numFmtId="167" fontId="0" fillId="2" borderId="3" xfId="0" applyNumberFormat="1" applyFill="1" applyBorder="1" applyAlignment="1" applyProtection="1">
      <alignment horizontal="right" vertical="center"/>
      <protection locked="0"/>
    </xf>
    <xf numFmtId="167" fontId="0" fillId="2" borderId="3" xfId="0" applyNumberFormat="1" applyFill="1" applyBorder="1" applyAlignment="1" applyProtection="1">
      <alignment horizontal="center" vertical="center"/>
      <protection locked="0"/>
    </xf>
    <xf numFmtId="170" fontId="0" fillId="2" borderId="3" xfId="0" applyNumberFormat="1" applyFill="1" applyBorder="1" applyAlignment="1" applyProtection="1">
      <alignment horizontal="left" vertical="center"/>
      <protection locked="0"/>
    </xf>
    <xf numFmtId="165" fontId="26" fillId="0" borderId="0" xfId="0" applyNumberFormat="1" applyFont="1" applyFill="1" applyBorder="1" applyAlignment="1" applyProtection="1">
      <alignment horizontal="left" vertical="center"/>
      <protection/>
    </xf>
    <xf numFmtId="164" fontId="26" fillId="0" borderId="0" xfId="0" applyFont="1" applyAlignment="1" applyProtection="1">
      <alignment/>
      <protection/>
    </xf>
    <xf numFmtId="165" fontId="26" fillId="3" borderId="3" xfId="0" applyNumberFormat="1" applyFont="1" applyFill="1" applyBorder="1" applyAlignment="1" applyProtection="1">
      <alignment horizontal="left" vertical="center" indent="1"/>
      <protection locked="0"/>
    </xf>
    <xf numFmtId="167" fontId="0" fillId="3" borderId="4" xfId="0" applyNumberFormat="1" applyFill="1" applyBorder="1" applyAlignment="1" applyProtection="1">
      <alignment horizontal="right" vertical="center"/>
      <protection locked="0"/>
    </xf>
    <xf numFmtId="167" fontId="0" fillId="3" borderId="4" xfId="0" applyNumberFormat="1" applyFill="1" applyBorder="1" applyAlignment="1" applyProtection="1">
      <alignment horizontal="center" vertical="center"/>
      <protection locked="0"/>
    </xf>
    <xf numFmtId="170" fontId="0" fillId="3" borderId="4" xfId="0" applyNumberFormat="1" applyFill="1" applyBorder="1" applyAlignment="1" applyProtection="1">
      <alignment horizontal="left" vertical="center"/>
      <protection locked="0"/>
    </xf>
    <xf numFmtId="167" fontId="29" fillId="2" borderId="4" xfId="0" applyNumberFormat="1" applyFont="1" applyFill="1" applyBorder="1" applyAlignment="1" applyProtection="1">
      <alignment horizontal="right" vertical="center"/>
      <protection locked="0"/>
    </xf>
    <xf numFmtId="167" fontId="29" fillId="2" borderId="4" xfId="0" applyNumberFormat="1" applyFont="1" applyFill="1" applyBorder="1" applyAlignment="1" applyProtection="1">
      <alignment horizontal="center" vertical="center"/>
      <protection locked="0"/>
    </xf>
    <xf numFmtId="170" fontId="29" fillId="2" borderId="4" xfId="0" applyNumberFormat="1" applyFont="1" applyFill="1" applyBorder="1" applyAlignment="1" applyProtection="1">
      <alignment horizontal="left" vertical="center"/>
      <protection locked="0"/>
    </xf>
    <xf numFmtId="171" fontId="0" fillId="2" borderId="4" xfId="0" applyNumberFormat="1" applyFont="1" applyFill="1" applyBorder="1" applyAlignment="1" applyProtection="1">
      <alignment horizontal="center" vertical="center"/>
      <protection locked="0"/>
    </xf>
    <xf numFmtId="171" fontId="0" fillId="2" borderId="5" xfId="0" applyNumberFormat="1" applyFont="1" applyFill="1" applyBorder="1" applyAlignment="1" applyProtection="1">
      <alignment horizontal="center" vertical="center"/>
      <protection locked="0"/>
    </xf>
    <xf numFmtId="164" fontId="28" fillId="2" borderId="6" xfId="0" applyFont="1" applyFill="1" applyBorder="1" applyAlignment="1" applyProtection="1">
      <alignment horizontal="left" vertical="center" indent="1"/>
      <protection locked="0"/>
    </xf>
    <xf numFmtId="167" fontId="0" fillId="2" borderId="4" xfId="0" applyNumberFormat="1" applyFill="1" applyBorder="1" applyAlignment="1" applyProtection="1">
      <alignment horizontal="right" vertical="center"/>
      <protection locked="0"/>
    </xf>
    <xf numFmtId="167" fontId="0" fillId="2" borderId="4" xfId="0" applyNumberFormat="1" applyFill="1" applyBorder="1" applyAlignment="1" applyProtection="1">
      <alignment horizontal="center" vertical="center"/>
      <protection locked="0"/>
    </xf>
    <xf numFmtId="170" fontId="0" fillId="2" borderId="4" xfId="0" applyNumberFormat="1" applyFill="1" applyBorder="1" applyAlignment="1" applyProtection="1">
      <alignment horizontal="left" vertical="center"/>
      <protection locked="0"/>
    </xf>
    <xf numFmtId="164" fontId="28" fillId="0" borderId="0" xfId="0" applyFont="1" applyAlignment="1" applyProtection="1">
      <alignment horizontal="right" vertical="center"/>
      <protection/>
    </xf>
    <xf numFmtId="165" fontId="28" fillId="0" borderId="0" xfId="0" applyNumberFormat="1" applyFont="1" applyFill="1" applyAlignment="1" applyProtection="1">
      <alignment horizontal="center" vertical="center"/>
      <protection/>
    </xf>
    <xf numFmtId="164" fontId="28" fillId="0" borderId="0" xfId="0" applyFont="1" applyBorder="1" applyAlignment="1" applyProtection="1">
      <alignment horizontal="left" vertical="center"/>
      <protection/>
    </xf>
    <xf numFmtId="165" fontId="0" fillId="0" borderId="0" xfId="0" applyNumberFormat="1" applyFill="1" applyAlignment="1" applyProtection="1">
      <alignment horizontal="center" vertical="center"/>
      <protection/>
    </xf>
    <xf numFmtId="165" fontId="25" fillId="2" borderId="0" xfId="0" applyNumberFormat="1" applyFont="1" applyFill="1" applyBorder="1" applyAlignment="1" applyProtection="1">
      <alignment horizontal="center" vertical="center"/>
      <protection locked="0"/>
    </xf>
    <xf numFmtId="165" fontId="26" fillId="0" borderId="7" xfId="0" applyNumberFormat="1" applyFont="1" applyFill="1" applyBorder="1" applyAlignment="1" applyProtection="1">
      <alignment vertical="center"/>
      <protection/>
    </xf>
    <xf numFmtId="164" fontId="26" fillId="0" borderId="7" xfId="0" applyFont="1" applyBorder="1" applyAlignment="1" applyProtection="1">
      <alignment vertical="center"/>
      <protection/>
    </xf>
    <xf numFmtId="164" fontId="0" fillId="0" borderId="7" xfId="0" applyBorder="1" applyAlignment="1">
      <alignment vertical="center"/>
    </xf>
    <xf numFmtId="164" fontId="25" fillId="0" borderId="0" xfId="0" applyFont="1" applyFill="1" applyBorder="1" applyAlignment="1" applyProtection="1">
      <alignment horizontal="center" vertical="center"/>
      <protection/>
    </xf>
    <xf numFmtId="164" fontId="25" fillId="2" borderId="0" xfId="0" applyFont="1" applyFill="1" applyBorder="1" applyAlignment="1" applyProtection="1">
      <alignment horizontal="center" vertical="center"/>
      <protection locked="0"/>
    </xf>
    <xf numFmtId="164" fontId="26" fillId="0" borderId="0" xfId="0" applyFont="1" applyBorder="1" applyAlignment="1" applyProtection="1">
      <alignment horizontal="left" vertical="center"/>
      <protection/>
    </xf>
    <xf numFmtId="165" fontId="0" fillId="0" borderId="0" xfId="0" applyNumberFormat="1" applyFill="1" applyAlignment="1" applyProtection="1">
      <alignment horizontal="left" vertical="center"/>
      <protection/>
    </xf>
    <xf numFmtId="165" fontId="0" fillId="0" borderId="0" xfId="0" applyNumberFormat="1" applyFill="1" applyAlignment="1" applyProtection="1">
      <alignment vertical="center"/>
      <protection/>
    </xf>
    <xf numFmtId="164" fontId="0" fillId="0" borderId="0" xfId="0" applyAlignment="1" applyProtection="1">
      <alignment vertical="center"/>
      <protection/>
    </xf>
    <xf numFmtId="164" fontId="0" fillId="3" borderId="0" xfId="0" applyFill="1" applyBorder="1" applyAlignment="1" applyProtection="1">
      <alignment horizontal="center" vertical="center"/>
      <protection locked="0"/>
    </xf>
    <xf numFmtId="164" fontId="0" fillId="0" borderId="0" xfId="0" applyFont="1" applyBorder="1" applyAlignment="1" applyProtection="1">
      <alignment horizontal="left" vertical="center"/>
      <protection/>
    </xf>
    <xf numFmtId="164" fontId="26" fillId="0" borderId="0" xfId="0" applyFont="1" applyBorder="1" applyAlignment="1" applyProtection="1">
      <alignment horizontal="left" vertical="center" indent="1"/>
      <protection/>
    </xf>
    <xf numFmtId="164" fontId="26" fillId="0" borderId="0" xfId="0" applyFont="1" applyBorder="1" applyAlignment="1" applyProtection="1">
      <alignment horizontal="center" vertical="top"/>
      <protection/>
    </xf>
    <xf numFmtId="165" fontId="26" fillId="3" borderId="0" xfId="0" applyNumberFormat="1" applyFont="1" applyFill="1" applyAlignment="1" applyProtection="1">
      <alignment horizontal="left" vertical="top"/>
      <protection locked="0"/>
    </xf>
    <xf numFmtId="165" fontId="26" fillId="3" borderId="0" xfId="0" applyNumberFormat="1" applyFont="1" applyFill="1" applyAlignment="1" applyProtection="1">
      <alignment horizontal="left" vertical="top"/>
      <protection/>
    </xf>
    <xf numFmtId="164" fontId="13" fillId="0" borderId="0" xfId="0" applyFont="1" applyAlignment="1">
      <alignment horizontal="center" vertical="center"/>
    </xf>
    <xf numFmtId="164" fontId="26" fillId="0" borderId="0" xfId="0" applyFont="1" applyAlignment="1">
      <alignment horizontal="center" vertical="center"/>
    </xf>
    <xf numFmtId="164" fontId="26" fillId="0" borderId="0" xfId="0" applyFont="1" applyAlignment="1">
      <alignment/>
    </xf>
    <xf numFmtId="164" fontId="34" fillId="0" borderId="0" xfId="0" applyFont="1" applyAlignment="1">
      <alignment/>
    </xf>
    <xf numFmtId="164" fontId="0" fillId="0" borderId="0" xfId="0" applyAlignment="1">
      <alignment/>
    </xf>
    <xf numFmtId="164" fontId="35" fillId="0" borderId="0" xfId="0" applyFont="1" applyAlignment="1">
      <alignment/>
    </xf>
    <xf numFmtId="164" fontId="36" fillId="0" borderId="0" xfId="0" applyFont="1" applyAlignment="1">
      <alignment/>
    </xf>
    <xf numFmtId="164" fontId="0" fillId="0" borderId="0" xfId="0" applyFill="1" applyBorder="1" applyAlignment="1">
      <alignment/>
    </xf>
    <xf numFmtId="164" fontId="0" fillId="0" borderId="0" xfId="0" applyNumberFormat="1" applyAlignment="1">
      <alignment/>
    </xf>
    <xf numFmtId="164" fontId="0" fillId="0" borderId="0" xfId="0" applyFont="1" applyAlignment="1">
      <alignment horizontal="left"/>
    </xf>
    <xf numFmtId="164" fontId="37" fillId="0" borderId="0" xfId="0" applyFont="1" applyAlignment="1">
      <alignment/>
    </xf>
    <xf numFmtId="164" fontId="38" fillId="0" borderId="0" xfId="0" applyFont="1" applyAlignment="1">
      <alignment/>
    </xf>
    <xf numFmtId="172" fontId="0" fillId="0" borderId="0" xfId="0" applyNumberFormat="1" applyFont="1" applyAlignment="1">
      <alignment/>
    </xf>
    <xf numFmtId="164" fontId="39" fillId="0" borderId="0" xfId="0" applyFont="1" applyAlignment="1">
      <alignment/>
    </xf>
    <xf numFmtId="164" fontId="40" fillId="0" borderId="0" xfId="0" applyFont="1" applyAlignment="1">
      <alignment/>
    </xf>
    <xf numFmtId="164" fontId="0" fillId="0" borderId="0" xfId="0" applyFont="1" applyAlignment="1">
      <alignment horizontal="right"/>
    </xf>
    <xf numFmtId="164" fontId="29" fillId="5" borderId="8" xfId="0" applyFont="1" applyFill="1" applyBorder="1" applyAlignment="1">
      <alignment wrapText="1"/>
    </xf>
    <xf numFmtId="164" fontId="29" fillId="5" borderId="9" xfId="0" applyFont="1" applyFill="1" applyBorder="1" applyAlignment="1">
      <alignment wrapText="1"/>
    </xf>
    <xf numFmtId="164" fontId="29" fillId="5" borderId="9" xfId="0" applyFont="1" applyFill="1" applyBorder="1" applyAlignment="1">
      <alignment horizontal="center" wrapText="1"/>
    </xf>
    <xf numFmtId="164" fontId="29" fillId="5" borderId="10" xfId="0" applyFont="1" applyFill="1" applyBorder="1" applyAlignment="1">
      <alignment horizontal="center" wrapText="1"/>
    </xf>
    <xf numFmtId="164" fontId="0" fillId="0" borderId="11" xfId="0" applyBorder="1" applyAlignment="1">
      <alignment/>
    </xf>
    <xf numFmtId="164" fontId="0" fillId="0" borderId="12" xfId="0" applyBorder="1" applyAlignment="1">
      <alignment/>
    </xf>
    <xf numFmtId="164" fontId="0" fillId="0" borderId="13" xfId="0" applyBorder="1" applyAlignment="1">
      <alignment/>
    </xf>
    <xf numFmtId="164" fontId="0" fillId="0" borderId="14" xfId="0" applyBorder="1" applyAlignment="1">
      <alignment/>
    </xf>
    <xf numFmtId="164" fontId="0" fillId="0" borderId="15" xfId="0" applyBorder="1" applyAlignment="1">
      <alignment/>
    </xf>
    <xf numFmtId="164" fontId="0" fillId="0" borderId="0" xfId="0" applyBorder="1" applyAlignment="1">
      <alignment/>
    </xf>
    <xf numFmtId="164" fontId="0" fillId="0" borderId="16" xfId="0" applyBorder="1" applyAlignment="1">
      <alignment/>
    </xf>
    <xf numFmtId="164" fontId="0" fillId="0" borderId="17" xfId="0" applyBorder="1" applyAlignment="1">
      <alignment/>
    </xf>
    <xf numFmtId="164" fontId="0" fillId="0" borderId="18" xfId="0" applyBorder="1" applyAlignment="1">
      <alignment/>
    </xf>
    <xf numFmtId="164" fontId="0" fillId="0" borderId="19" xfId="0" applyBorder="1" applyAlignment="1">
      <alignment/>
    </xf>
    <xf numFmtId="164" fontId="0" fillId="0" borderId="20" xfId="0" applyBorder="1" applyAlignment="1">
      <alignment/>
    </xf>
    <xf numFmtId="174" fontId="0" fillId="0" borderId="0" xfId="15" applyNumberFormat="1" applyFont="1" applyFill="1" applyBorder="1" applyAlignment="1" applyProtection="1">
      <alignment/>
      <protection/>
    </xf>
    <xf numFmtId="164" fontId="0" fillId="0" borderId="21" xfId="0" applyBorder="1" applyAlignment="1">
      <alignment/>
    </xf>
    <xf numFmtId="164" fontId="41" fillId="3" borderId="21" xfId="0" applyFont="1" applyFill="1" applyBorder="1" applyAlignment="1">
      <alignment horizontal="center" wrapText="1"/>
    </xf>
    <xf numFmtId="164" fontId="29" fillId="5" borderId="21" xfId="0" applyFont="1" applyFill="1" applyBorder="1" applyAlignment="1">
      <alignment wrapText="1"/>
    </xf>
    <xf numFmtId="164" fontId="29" fillId="5" borderId="21" xfId="0" applyFont="1" applyFill="1" applyBorder="1" applyAlignment="1">
      <alignment horizontal="center" wrapText="1"/>
    </xf>
    <xf numFmtId="164" fontId="0" fillId="5" borderId="21" xfId="0" applyFont="1" applyFill="1" applyBorder="1" applyAlignment="1">
      <alignment horizontal="left" wrapText="1"/>
    </xf>
    <xf numFmtId="164" fontId="0" fillId="5" borderId="21" xfId="0" applyFont="1" applyFill="1" applyBorder="1" applyAlignment="1">
      <alignment horizontal="center" wrapText="1"/>
    </xf>
    <xf numFmtId="164" fontId="29" fillId="5" borderId="21" xfId="0" applyFont="1" applyFill="1" applyBorder="1" applyAlignment="1">
      <alignment horizontal="left" wrapText="1"/>
    </xf>
    <xf numFmtId="164" fontId="8" fillId="0" borderId="0" xfId="20" applyNumberFormat="1" applyFont="1" applyFill="1" applyBorder="1" applyAlignment="1" applyProtection="1">
      <alignment/>
      <protection/>
    </xf>
    <xf numFmtId="164" fontId="0" fillId="0" borderId="0" xfId="0" applyAlignment="1">
      <alignment horizontal="center"/>
    </xf>
    <xf numFmtId="164" fontId="29" fillId="6" borderId="21" xfId="0" applyFont="1" applyFill="1" applyBorder="1" applyAlignment="1">
      <alignment horizontal="left" wrapText="1"/>
    </xf>
    <xf numFmtId="164" fontId="0" fillId="6" borderId="21" xfId="0" applyFont="1" applyFill="1" applyBorder="1" applyAlignment="1">
      <alignment horizontal="center" wrapText="1"/>
    </xf>
    <xf numFmtId="164" fontId="24" fillId="0" borderId="0" xfId="0" applyFont="1" applyAlignment="1">
      <alignment horizontal="center" wrapText="1"/>
    </xf>
  </cellXfs>
  <cellStyles count="7">
    <cellStyle name="Normal" xfId="0"/>
    <cellStyle name="Comma" xfId="15"/>
    <cellStyle name="Comma [0]" xfId="16"/>
    <cellStyle name="Currency" xfId="17"/>
    <cellStyle name="Currency [0]" xfId="18"/>
    <cellStyle name="Percent" xfId="19"/>
    <cellStyle name="Hyperlink" xfId="20"/>
  </cellStyles>
  <dxfs count="2">
    <dxf>
      <font>
        <b val="0"/>
        <color rgb="FFFF0000"/>
      </font>
      <border/>
    </dxf>
    <dxf>
      <font>
        <b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ngl.at/ausruest/vid_tim/vid_tim1.htm" TargetMode="External" /><Relationship Id="rId2" Type="http://schemas.openxmlformats.org/officeDocument/2006/relationships/hyperlink" Target="http://www.dangl.at/ausruest/vid_tim/vid_tim1.ht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broughton2@dodo.com.au"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dangl.at/ausruest/vid_tim/vid_tim1.htm" TargetMode="External" /></Relationships>
</file>

<file path=xl/worksheets/sheet1.xml><?xml version="1.0" encoding="utf-8"?>
<worksheet xmlns="http://schemas.openxmlformats.org/spreadsheetml/2006/main" xmlns:r="http://schemas.openxmlformats.org/officeDocument/2006/relationships">
  <sheetPr>
    <tabColor indexed="60"/>
  </sheetPr>
  <dimension ref="A1:X147"/>
  <sheetViews>
    <sheetView showGridLines="0" zoomScale="75" zoomScaleNormal="75" workbookViewId="0" topLeftCell="A60">
      <selection activeCell="A61" sqref="A61"/>
    </sheetView>
  </sheetViews>
  <sheetFormatPr defaultColWidth="9.140625" defaultRowHeight="12.75"/>
  <cols>
    <col min="1" max="1" width="18.7109375" style="0" customWidth="1"/>
  </cols>
  <sheetData>
    <row r="1" spans="2:17" ht="30" customHeight="1">
      <c r="B1" s="1" t="s">
        <v>0</v>
      </c>
      <c r="C1" s="1"/>
      <c r="D1" s="1"/>
      <c r="E1" s="1"/>
      <c r="F1" s="1"/>
      <c r="G1" s="1"/>
      <c r="H1" s="1"/>
      <c r="I1" s="1"/>
      <c r="J1" s="1"/>
      <c r="K1" s="1"/>
      <c r="L1" s="1"/>
      <c r="M1" s="1"/>
      <c r="N1" s="1"/>
      <c r="O1" s="1"/>
      <c r="P1" s="1"/>
      <c r="Q1" s="1"/>
    </row>
    <row r="2" spans="2:17" ht="19.5" customHeight="1">
      <c r="B2" s="2" t="s">
        <v>1</v>
      </c>
      <c r="C2" s="2"/>
      <c r="D2" s="2"/>
      <c r="E2" s="2"/>
      <c r="F2" s="2"/>
      <c r="G2" s="2"/>
      <c r="H2" s="2"/>
      <c r="I2" s="2"/>
      <c r="J2" s="2"/>
      <c r="K2" s="2"/>
      <c r="L2" s="2"/>
      <c r="M2" s="2"/>
      <c r="N2" s="2"/>
      <c r="O2" s="2"/>
      <c r="P2" s="2"/>
      <c r="Q2" s="2"/>
    </row>
    <row r="3" spans="2:17" ht="19.5" customHeight="1">
      <c r="B3" s="2" t="s">
        <v>2</v>
      </c>
      <c r="C3" s="2"/>
      <c r="D3" s="2"/>
      <c r="E3" s="2"/>
      <c r="F3" s="2"/>
      <c r="G3" s="2"/>
      <c r="H3" s="2"/>
      <c r="I3" s="2"/>
      <c r="J3" s="2"/>
      <c r="K3" s="2"/>
      <c r="L3" s="2"/>
      <c r="M3" s="2"/>
      <c r="N3" s="2"/>
      <c r="O3" s="2"/>
      <c r="P3" s="2"/>
      <c r="Q3" s="2"/>
    </row>
    <row r="4" spans="2:17" ht="19.5" customHeight="1">
      <c r="B4" s="2" t="s">
        <v>3</v>
      </c>
      <c r="C4" s="2"/>
      <c r="D4" s="2"/>
      <c r="E4" s="2"/>
      <c r="F4" s="2"/>
      <c r="G4" s="2"/>
      <c r="H4" s="2"/>
      <c r="I4" s="2"/>
      <c r="J4" s="2"/>
      <c r="K4" s="2"/>
      <c r="L4" s="2"/>
      <c r="M4" s="2"/>
      <c r="N4" s="2"/>
      <c r="O4" s="2"/>
      <c r="P4" s="2"/>
      <c r="Q4" s="2"/>
    </row>
    <row r="5" spans="2:17" ht="19.5" customHeight="1">
      <c r="B5" s="2"/>
      <c r="C5" s="2"/>
      <c r="D5" s="2"/>
      <c r="E5" s="2"/>
      <c r="F5" s="2"/>
      <c r="G5" s="2"/>
      <c r="H5" s="2"/>
      <c r="I5" s="2"/>
      <c r="J5" s="2"/>
      <c r="K5" s="2"/>
      <c r="L5" s="2"/>
      <c r="M5" s="2"/>
      <c r="N5" s="2"/>
      <c r="O5" s="2"/>
      <c r="P5" s="2"/>
      <c r="Q5" s="2"/>
    </row>
    <row r="6" spans="2:17" ht="19.5" customHeight="1">
      <c r="B6" s="3" t="s">
        <v>4</v>
      </c>
      <c r="C6" s="3"/>
      <c r="D6" s="3"/>
      <c r="E6" s="3"/>
      <c r="F6" s="3"/>
      <c r="G6" s="3"/>
      <c r="H6" s="3"/>
      <c r="I6" s="3"/>
      <c r="J6" s="3"/>
      <c r="K6" s="3"/>
      <c r="L6" s="3"/>
      <c r="M6" s="3"/>
      <c r="N6" s="3"/>
      <c r="O6" s="3"/>
      <c r="P6" s="3"/>
      <c r="Q6" s="3"/>
    </row>
    <row r="7" spans="2:17" ht="19.5" customHeight="1">
      <c r="B7" s="4" t="s">
        <v>5</v>
      </c>
      <c r="C7" s="4"/>
      <c r="D7" s="4"/>
      <c r="E7" s="4"/>
      <c r="F7" s="4"/>
      <c r="G7" s="4"/>
      <c r="H7" s="4"/>
      <c r="I7" s="4"/>
      <c r="J7" s="4"/>
      <c r="K7" s="4"/>
      <c r="L7" s="4"/>
      <c r="M7" s="4"/>
      <c r="N7" s="4"/>
      <c r="O7" s="4"/>
      <c r="P7" s="4"/>
      <c r="Q7" s="4"/>
    </row>
    <row r="8" spans="2:17" ht="19.5" customHeight="1">
      <c r="B8" s="2"/>
      <c r="C8" s="2"/>
      <c r="D8" s="2"/>
      <c r="E8" s="2"/>
      <c r="F8" s="2"/>
      <c r="G8" s="2"/>
      <c r="H8" s="2"/>
      <c r="I8" s="2"/>
      <c r="J8" s="2"/>
      <c r="K8" s="2"/>
      <c r="L8" s="2"/>
      <c r="M8" s="2"/>
      <c r="N8" s="2"/>
      <c r="O8" s="2"/>
      <c r="P8" s="2"/>
      <c r="Q8" s="2"/>
    </row>
    <row r="9" spans="2:17" ht="19.5" customHeight="1">
      <c r="B9" s="2" t="s">
        <v>6</v>
      </c>
      <c r="C9" s="2"/>
      <c r="D9" s="2"/>
      <c r="E9" s="2"/>
      <c r="F9" s="2"/>
      <c r="G9" s="2"/>
      <c r="H9" s="2"/>
      <c r="I9" s="2"/>
      <c r="J9" s="2"/>
      <c r="K9" s="2"/>
      <c r="L9" s="2"/>
      <c r="M9" s="2"/>
      <c r="N9" s="2"/>
      <c r="O9" s="2"/>
      <c r="P9" s="2"/>
      <c r="Q9" s="2"/>
    </row>
    <row r="10" spans="2:17" ht="19.5" customHeight="1">
      <c r="B10" s="2" t="s">
        <v>7</v>
      </c>
      <c r="C10" s="2"/>
      <c r="D10" s="2"/>
      <c r="E10" s="2"/>
      <c r="F10" s="2"/>
      <c r="G10" s="2"/>
      <c r="H10" s="2"/>
      <c r="I10" s="2"/>
      <c r="J10" s="2"/>
      <c r="K10" s="2"/>
      <c r="L10" s="2"/>
      <c r="M10" s="2"/>
      <c r="N10" s="2"/>
      <c r="O10" s="2"/>
      <c r="P10" s="2"/>
      <c r="Q10" s="2"/>
    </row>
    <row r="11" spans="2:17" ht="19.5" customHeight="1">
      <c r="B11" s="2"/>
      <c r="C11" s="2"/>
      <c r="D11" s="2"/>
      <c r="E11" s="2"/>
      <c r="F11" s="2"/>
      <c r="G11" s="2"/>
      <c r="H11" s="2"/>
      <c r="I11" s="2"/>
      <c r="J11" s="2"/>
      <c r="K11" s="2"/>
      <c r="L11" s="2"/>
      <c r="M11" s="2"/>
      <c r="N11" s="2"/>
      <c r="O11" s="2"/>
      <c r="P11" s="2"/>
      <c r="Q11" s="2"/>
    </row>
    <row r="12" spans="2:17" ht="19.5" customHeight="1">
      <c r="B12" s="2" t="s">
        <v>8</v>
      </c>
      <c r="C12" s="2"/>
      <c r="D12" s="2"/>
      <c r="E12" s="2"/>
      <c r="F12" s="2"/>
      <c r="G12" s="2"/>
      <c r="H12" s="2"/>
      <c r="I12" s="2"/>
      <c r="J12" s="2"/>
      <c r="K12" s="2"/>
      <c r="L12" s="2"/>
      <c r="M12" s="2"/>
      <c r="N12" s="2"/>
      <c r="O12" s="2"/>
      <c r="P12" s="2"/>
      <c r="Q12" s="2"/>
    </row>
    <row r="13" spans="2:17" ht="19.5" customHeight="1">
      <c r="B13" s="2" t="s">
        <v>9</v>
      </c>
      <c r="C13" s="2"/>
      <c r="D13" s="2"/>
      <c r="E13" s="2"/>
      <c r="F13" s="2"/>
      <c r="G13" s="2"/>
      <c r="H13" s="2"/>
      <c r="I13" s="2"/>
      <c r="J13" s="2"/>
      <c r="K13" s="2"/>
      <c r="L13" s="2"/>
      <c r="M13" s="2"/>
      <c r="N13" s="2"/>
      <c r="O13" s="2"/>
      <c r="P13" s="2"/>
      <c r="Q13" s="2"/>
    </row>
    <row r="14" spans="2:17" ht="19.5" customHeight="1">
      <c r="B14" s="2" t="s">
        <v>10</v>
      </c>
      <c r="C14" s="2"/>
      <c r="D14" s="2"/>
      <c r="E14" s="2"/>
      <c r="F14" s="2"/>
      <c r="G14" s="2"/>
      <c r="H14" s="2"/>
      <c r="I14" s="2"/>
      <c r="J14" s="2"/>
      <c r="K14" s="2"/>
      <c r="L14" s="2"/>
      <c r="M14" s="2"/>
      <c r="N14" s="2"/>
      <c r="O14" s="2"/>
      <c r="P14" s="2"/>
      <c r="Q14" s="2"/>
    </row>
    <row r="15" spans="2:17" ht="19.5" customHeight="1">
      <c r="B15" s="2" t="s">
        <v>11</v>
      </c>
      <c r="C15" s="2"/>
      <c r="D15" s="2"/>
      <c r="E15" s="2"/>
      <c r="F15" s="2"/>
      <c r="G15" s="2"/>
      <c r="H15" s="2"/>
      <c r="I15" s="2"/>
      <c r="J15" s="2"/>
      <c r="K15" s="2"/>
      <c r="L15" s="2"/>
      <c r="M15" s="2"/>
      <c r="N15" s="2"/>
      <c r="O15" s="2"/>
      <c r="P15" s="2"/>
      <c r="Q15" s="2"/>
    </row>
    <row r="16" spans="2:17" ht="19.5" customHeight="1">
      <c r="B16" s="2"/>
      <c r="C16" s="2"/>
      <c r="D16" s="2"/>
      <c r="E16" s="2"/>
      <c r="F16" s="2"/>
      <c r="G16" s="2"/>
      <c r="H16" s="2"/>
      <c r="I16" s="2"/>
      <c r="J16" s="2"/>
      <c r="K16" s="2"/>
      <c r="L16" s="2"/>
      <c r="M16" s="2"/>
      <c r="N16" s="2"/>
      <c r="O16" s="2"/>
      <c r="P16" s="2"/>
      <c r="Q16" s="2"/>
    </row>
    <row r="17" spans="2:17" ht="19.5" customHeight="1">
      <c r="B17" s="2" t="s">
        <v>12</v>
      </c>
      <c r="C17" s="2"/>
      <c r="D17" s="2"/>
      <c r="E17" s="2"/>
      <c r="F17" s="2"/>
      <c r="G17" s="2"/>
      <c r="H17" s="2"/>
      <c r="I17" s="2"/>
      <c r="J17" s="2"/>
      <c r="K17" s="2"/>
      <c r="L17" s="2"/>
      <c r="M17" s="2"/>
      <c r="N17" s="2"/>
      <c r="O17" s="2"/>
      <c r="P17" s="2"/>
      <c r="Q17" s="2"/>
    </row>
    <row r="18" spans="2:17" ht="19.5" customHeight="1">
      <c r="B18" s="4" t="s">
        <v>13</v>
      </c>
      <c r="C18" s="4"/>
      <c r="D18" s="4"/>
      <c r="E18" s="4"/>
      <c r="F18" s="4"/>
      <c r="G18" s="4"/>
      <c r="H18" s="4"/>
      <c r="I18" s="4"/>
      <c r="J18" s="4"/>
      <c r="K18" s="4"/>
      <c r="L18" s="4"/>
      <c r="M18" s="4"/>
      <c r="N18" s="4"/>
      <c r="O18" s="4"/>
      <c r="P18" s="4"/>
      <c r="Q18" s="4"/>
    </row>
    <row r="19" spans="2:17" ht="19.5" customHeight="1">
      <c r="B19" s="2" t="s">
        <v>14</v>
      </c>
      <c r="C19" s="2"/>
      <c r="D19" s="2"/>
      <c r="E19" s="2"/>
      <c r="F19" s="2"/>
      <c r="G19" s="2"/>
      <c r="H19" s="2"/>
      <c r="I19" s="2"/>
      <c r="J19" s="2"/>
      <c r="K19" s="2"/>
      <c r="L19" s="2"/>
      <c r="M19" s="2"/>
      <c r="N19" s="2"/>
      <c r="O19" s="2"/>
      <c r="P19" s="2"/>
      <c r="Q19" s="2"/>
    </row>
    <row r="20" spans="2:17" ht="19.5" customHeight="1">
      <c r="B20" s="2" t="s">
        <v>15</v>
      </c>
      <c r="C20" s="2"/>
      <c r="D20" s="2"/>
      <c r="E20" s="2"/>
      <c r="F20" s="2"/>
      <c r="G20" s="2"/>
      <c r="H20" s="2"/>
      <c r="I20" s="2"/>
      <c r="J20" s="2"/>
      <c r="K20" s="2"/>
      <c r="L20" s="2"/>
      <c r="M20" s="2"/>
      <c r="N20" s="2"/>
      <c r="O20" s="2"/>
      <c r="P20" s="2"/>
      <c r="Q20" s="2"/>
    </row>
    <row r="21" spans="2:17" ht="19.5" customHeight="1">
      <c r="B21" s="5" t="s">
        <v>16</v>
      </c>
      <c r="C21" s="5"/>
      <c r="D21" s="5"/>
      <c r="E21" s="5"/>
      <c r="F21" s="5"/>
      <c r="G21" s="5"/>
      <c r="H21" s="5"/>
      <c r="I21" s="5"/>
      <c r="J21" s="5"/>
      <c r="K21" s="5"/>
      <c r="L21" s="5"/>
      <c r="M21" s="5"/>
      <c r="N21" s="6"/>
      <c r="O21" s="6"/>
      <c r="P21" s="6"/>
      <c r="Q21" s="6"/>
    </row>
    <row r="22" spans="2:17" ht="19.5" customHeight="1">
      <c r="B22" s="2" t="s">
        <v>17</v>
      </c>
      <c r="C22" s="2"/>
      <c r="D22" s="2"/>
      <c r="E22" s="2"/>
      <c r="F22" s="2"/>
      <c r="G22" s="2"/>
      <c r="H22" s="2"/>
      <c r="I22" s="2"/>
      <c r="J22" s="2"/>
      <c r="K22" s="2"/>
      <c r="L22" s="2"/>
      <c r="M22" s="2"/>
      <c r="N22" s="2"/>
      <c r="O22" s="2"/>
      <c r="P22" s="2"/>
      <c r="Q22" s="2"/>
    </row>
    <row r="23" spans="2:17" ht="19.5" customHeight="1">
      <c r="B23" s="5"/>
      <c r="C23" s="5"/>
      <c r="D23" s="5"/>
      <c r="E23" s="5"/>
      <c r="F23" s="5"/>
      <c r="G23" s="5"/>
      <c r="H23" s="5"/>
      <c r="I23" s="5"/>
      <c r="J23" s="5"/>
      <c r="K23" s="5"/>
      <c r="L23" s="5"/>
      <c r="M23" s="5"/>
      <c r="N23" s="6"/>
      <c r="O23" s="6"/>
      <c r="P23" s="6"/>
      <c r="Q23" s="6"/>
    </row>
    <row r="24" spans="2:17" ht="19.5" customHeight="1">
      <c r="B24" s="2" t="s">
        <v>18</v>
      </c>
      <c r="C24" s="2"/>
      <c r="D24" s="2"/>
      <c r="E24" s="2"/>
      <c r="F24" s="2"/>
      <c r="G24" s="2"/>
      <c r="H24" s="2"/>
      <c r="I24" s="2"/>
      <c r="J24" s="2"/>
      <c r="K24" s="2"/>
      <c r="L24" s="2"/>
      <c r="M24" s="2"/>
      <c r="N24" s="2"/>
      <c r="O24" s="2"/>
      <c r="P24" s="2"/>
      <c r="Q24" s="2"/>
    </row>
    <row r="25" spans="2:17" ht="19.5" customHeight="1">
      <c r="B25" s="2" t="s">
        <v>19</v>
      </c>
      <c r="C25" s="2"/>
      <c r="D25" s="2"/>
      <c r="E25" s="2"/>
      <c r="F25" s="2"/>
      <c r="G25" s="2"/>
      <c r="H25" s="2"/>
      <c r="I25" s="2"/>
      <c r="J25" s="2"/>
      <c r="K25" s="2"/>
      <c r="L25" s="2"/>
      <c r="M25" s="2"/>
      <c r="N25" s="2"/>
      <c r="O25" s="2"/>
      <c r="P25" s="2"/>
      <c r="Q25" s="2"/>
    </row>
    <row r="26" spans="2:17" ht="19.5" customHeight="1">
      <c r="B26" s="2"/>
      <c r="C26" s="2"/>
      <c r="D26" s="2"/>
      <c r="E26" s="2"/>
      <c r="F26" s="2"/>
      <c r="G26" s="2"/>
      <c r="H26" s="2"/>
      <c r="I26" s="2"/>
      <c r="J26" s="2"/>
      <c r="K26" s="2"/>
      <c r="L26" s="2"/>
      <c r="M26" s="2"/>
      <c r="N26" s="2"/>
      <c r="O26" s="2"/>
      <c r="P26" s="2"/>
      <c r="Q26" s="2"/>
    </row>
    <row r="27" spans="2:17" ht="19.5" customHeight="1">
      <c r="B27" s="2" t="s">
        <v>20</v>
      </c>
      <c r="C27" s="2"/>
      <c r="D27" s="2"/>
      <c r="E27" s="2"/>
      <c r="F27" s="2"/>
      <c r="G27" s="2"/>
      <c r="H27" s="2"/>
      <c r="I27" s="2"/>
      <c r="J27" s="2"/>
      <c r="K27" s="2"/>
      <c r="L27" s="2"/>
      <c r="M27" s="2"/>
      <c r="N27" s="2"/>
      <c r="O27" s="2"/>
      <c r="P27" s="2"/>
      <c r="Q27" s="2"/>
    </row>
    <row r="28" spans="2:17" ht="19.5" customHeight="1">
      <c r="B28" s="2"/>
      <c r="C28" s="2"/>
      <c r="D28" s="2"/>
      <c r="E28" s="2"/>
      <c r="F28" s="2"/>
      <c r="G28" s="2"/>
      <c r="H28" s="2"/>
      <c r="I28" s="2"/>
      <c r="J28" s="2"/>
      <c r="K28" s="2"/>
      <c r="L28" s="2"/>
      <c r="M28" s="2"/>
      <c r="N28" s="2"/>
      <c r="O28" s="2"/>
      <c r="P28" s="2"/>
      <c r="Q28" s="2"/>
    </row>
    <row r="29" spans="2:17" ht="19.5" customHeight="1">
      <c r="B29" s="2" t="s">
        <v>21</v>
      </c>
      <c r="C29" s="2"/>
      <c r="D29" s="2"/>
      <c r="E29" s="2"/>
      <c r="F29" s="2"/>
      <c r="G29" s="2"/>
      <c r="H29" s="2"/>
      <c r="I29" s="2"/>
      <c r="J29" s="2"/>
      <c r="K29" s="2"/>
      <c r="L29" s="2"/>
      <c r="M29" s="2"/>
      <c r="N29" s="2"/>
      <c r="O29" s="2"/>
      <c r="P29" s="2"/>
      <c r="Q29" s="2"/>
    </row>
    <row r="30" spans="2:17" ht="19.5" customHeight="1">
      <c r="B30" s="2" t="s">
        <v>22</v>
      </c>
      <c r="C30" s="2"/>
      <c r="D30" s="2"/>
      <c r="E30" s="2"/>
      <c r="F30" s="2"/>
      <c r="G30" s="2"/>
      <c r="H30" s="2"/>
      <c r="I30" s="2"/>
      <c r="J30" s="2"/>
      <c r="K30" s="2"/>
      <c r="L30" s="2"/>
      <c r="M30" s="2"/>
      <c r="N30" s="2"/>
      <c r="O30" s="2"/>
      <c r="P30" s="2"/>
      <c r="Q30" s="2"/>
    </row>
    <row r="31" spans="2:17" ht="19.5" customHeight="1">
      <c r="B31" s="2" t="s">
        <v>23</v>
      </c>
      <c r="C31" s="2"/>
      <c r="D31" s="2"/>
      <c r="E31" s="2"/>
      <c r="F31" s="2"/>
      <c r="G31" s="2"/>
      <c r="H31" s="2"/>
      <c r="I31" s="2"/>
      <c r="J31" s="2"/>
      <c r="K31" s="2"/>
      <c r="L31" s="2"/>
      <c r="M31" s="2"/>
      <c r="N31" s="2"/>
      <c r="O31" s="2"/>
      <c r="P31" s="2"/>
      <c r="Q31" s="2"/>
    </row>
    <row r="32" spans="1:17" ht="19.5" customHeight="1">
      <c r="A32" s="7"/>
      <c r="B32" s="2" t="s">
        <v>24</v>
      </c>
      <c r="C32" s="2"/>
      <c r="D32" s="2"/>
      <c r="E32" s="2"/>
      <c r="F32" s="2"/>
      <c r="G32" s="2"/>
      <c r="H32" s="2"/>
      <c r="I32" s="2"/>
      <c r="J32" s="2"/>
      <c r="K32" s="2"/>
      <c r="L32" s="2"/>
      <c r="M32" s="2"/>
      <c r="N32" s="2"/>
      <c r="O32" s="2"/>
      <c r="P32" s="2"/>
      <c r="Q32" s="2"/>
    </row>
    <row r="33" spans="2:17" ht="19.5" customHeight="1">
      <c r="B33" s="2" t="s">
        <v>25</v>
      </c>
      <c r="C33" s="2"/>
      <c r="D33" s="2"/>
      <c r="E33" s="2"/>
      <c r="F33" s="2"/>
      <c r="G33" s="2"/>
      <c r="H33" s="2"/>
      <c r="I33" s="2"/>
      <c r="J33" s="2"/>
      <c r="K33" s="2"/>
      <c r="L33" s="2"/>
      <c r="M33" s="2"/>
      <c r="N33" s="2"/>
      <c r="O33" s="2"/>
      <c r="P33" s="2"/>
      <c r="Q33" s="2"/>
    </row>
    <row r="34" spans="2:17" ht="19.5" customHeight="1">
      <c r="B34" s="5"/>
      <c r="C34" s="5"/>
      <c r="D34" s="5"/>
      <c r="E34" s="5"/>
      <c r="F34" s="5"/>
      <c r="G34" s="5"/>
      <c r="H34" s="5"/>
      <c r="I34" s="5"/>
      <c r="J34" s="5"/>
      <c r="K34" s="5"/>
      <c r="L34" s="5"/>
      <c r="M34" s="5"/>
      <c r="N34" s="6"/>
      <c r="O34" s="6"/>
      <c r="P34" s="6"/>
      <c r="Q34" s="6"/>
    </row>
    <row r="35" spans="2:17" ht="19.5" customHeight="1">
      <c r="B35" s="4" t="s">
        <v>26</v>
      </c>
      <c r="C35" s="4"/>
      <c r="D35" s="4"/>
      <c r="E35" s="4"/>
      <c r="F35" s="4"/>
      <c r="G35" s="4"/>
      <c r="H35" s="4"/>
      <c r="I35" s="4"/>
      <c r="J35" s="4"/>
      <c r="K35" s="4"/>
      <c r="L35" s="4"/>
      <c r="M35" s="4"/>
      <c r="N35" s="4"/>
      <c r="O35" s="4"/>
      <c r="P35" s="4"/>
      <c r="Q35" s="4"/>
    </row>
    <row r="36" spans="2:17" ht="19.5" customHeight="1">
      <c r="B36" s="4" t="s">
        <v>27</v>
      </c>
      <c r="C36" s="4"/>
      <c r="D36" s="4"/>
      <c r="E36" s="4"/>
      <c r="F36" s="4"/>
      <c r="G36" s="4"/>
      <c r="H36" s="4"/>
      <c r="I36" s="4"/>
      <c r="J36" s="4"/>
      <c r="K36" s="4"/>
      <c r="L36" s="4"/>
      <c r="M36" s="4"/>
      <c r="N36" s="4"/>
      <c r="O36" s="4"/>
      <c r="P36" s="4"/>
      <c r="Q36" s="4"/>
    </row>
    <row r="37" spans="2:17" ht="19.5" customHeight="1">
      <c r="B37" s="2" t="s">
        <v>28</v>
      </c>
      <c r="C37" s="2"/>
      <c r="D37" s="2"/>
      <c r="E37" s="2"/>
      <c r="F37" s="2"/>
      <c r="G37" s="2"/>
      <c r="H37" s="2"/>
      <c r="I37" s="2"/>
      <c r="J37" s="2"/>
      <c r="K37" s="2"/>
      <c r="L37" s="2"/>
      <c r="M37" s="2"/>
      <c r="N37" s="2"/>
      <c r="O37" s="2"/>
      <c r="P37" s="2"/>
      <c r="Q37" s="2"/>
    </row>
    <row r="38" spans="2:17" ht="19.5" customHeight="1">
      <c r="B38" s="2"/>
      <c r="C38" s="2"/>
      <c r="D38" s="2"/>
      <c r="E38" s="2"/>
      <c r="F38" s="2"/>
      <c r="G38" s="2"/>
      <c r="H38" s="2"/>
      <c r="I38" s="2"/>
      <c r="J38" s="2"/>
      <c r="K38" s="2"/>
      <c r="L38" s="2"/>
      <c r="M38" s="2"/>
      <c r="N38" s="2"/>
      <c r="O38" s="2"/>
      <c r="P38" s="2"/>
      <c r="Q38" s="2"/>
    </row>
    <row r="39" spans="2:17" ht="19.5" customHeight="1">
      <c r="B39" s="4" t="s">
        <v>29</v>
      </c>
      <c r="C39" s="4"/>
      <c r="D39" s="4"/>
      <c r="E39" s="4"/>
      <c r="F39" s="4"/>
      <c r="G39" s="4"/>
      <c r="H39" s="4"/>
      <c r="I39" s="4"/>
      <c r="J39" s="4"/>
      <c r="K39" s="4"/>
      <c r="L39" s="4"/>
      <c r="M39" s="4"/>
      <c r="N39" s="4"/>
      <c r="O39" s="4"/>
      <c r="P39" s="4"/>
      <c r="Q39" s="4"/>
    </row>
    <row r="40" spans="2:17" ht="19.5" customHeight="1">
      <c r="B40" s="2" t="s">
        <v>30</v>
      </c>
      <c r="C40" s="2"/>
      <c r="D40" s="2"/>
      <c r="E40" s="2"/>
      <c r="F40" s="2"/>
      <c r="G40" s="2"/>
      <c r="H40" s="2"/>
      <c r="I40" s="2"/>
      <c r="J40" s="2"/>
      <c r="K40" s="2"/>
      <c r="L40" s="2"/>
      <c r="M40" s="2"/>
      <c r="N40" s="2"/>
      <c r="O40" s="2"/>
      <c r="P40" s="2"/>
      <c r="Q40" s="2"/>
    </row>
    <row r="41" spans="2:17" ht="19.5" customHeight="1">
      <c r="B41" s="2" t="s">
        <v>31</v>
      </c>
      <c r="C41" s="2"/>
      <c r="D41" s="2"/>
      <c r="E41" s="2"/>
      <c r="F41" s="2"/>
      <c r="G41" s="2"/>
      <c r="H41" s="2"/>
      <c r="I41" s="2"/>
      <c r="J41" s="2"/>
      <c r="K41" s="2"/>
      <c r="L41" s="2"/>
      <c r="M41" s="2"/>
      <c r="N41" s="2"/>
      <c r="O41" s="2"/>
      <c r="P41" s="2"/>
      <c r="Q41" s="2"/>
    </row>
    <row r="42" spans="2:17" ht="19.5" customHeight="1">
      <c r="B42" s="2" t="s">
        <v>32</v>
      </c>
      <c r="C42" s="2"/>
      <c r="D42" s="2"/>
      <c r="E42" s="2"/>
      <c r="F42" s="2"/>
      <c r="G42" s="2"/>
      <c r="H42" s="2"/>
      <c r="I42" s="2"/>
      <c r="J42" s="2"/>
      <c r="K42" s="2"/>
      <c r="L42" s="2"/>
      <c r="M42" s="2"/>
      <c r="N42" s="2"/>
      <c r="O42" s="2"/>
      <c r="P42" s="2"/>
      <c r="Q42" s="2"/>
    </row>
    <row r="43" spans="2:17" ht="19.5" customHeight="1">
      <c r="B43" s="2" t="s">
        <v>33</v>
      </c>
      <c r="C43" s="2"/>
      <c r="D43" s="2"/>
      <c r="E43" s="2"/>
      <c r="F43" s="2"/>
      <c r="G43" s="2"/>
      <c r="H43" s="2"/>
      <c r="I43" s="2"/>
      <c r="J43" s="2"/>
      <c r="K43" s="2"/>
      <c r="L43" s="2"/>
      <c r="M43" s="2"/>
      <c r="N43" s="2"/>
      <c r="O43" s="2"/>
      <c r="P43" s="2"/>
      <c r="Q43" s="2"/>
    </row>
    <row r="44" spans="2:17" ht="19.5" customHeight="1">
      <c r="B44" s="3" t="s">
        <v>34</v>
      </c>
      <c r="C44" s="3"/>
      <c r="D44" s="3"/>
      <c r="E44" s="3"/>
      <c r="F44" s="3"/>
      <c r="G44" s="3"/>
      <c r="H44" s="3"/>
      <c r="I44" s="3"/>
      <c r="J44" s="3"/>
      <c r="K44" s="3"/>
      <c r="L44" s="3"/>
      <c r="M44" s="3"/>
      <c r="N44" s="3"/>
      <c r="O44" s="3"/>
      <c r="P44" s="3"/>
      <c r="Q44" s="3"/>
    </row>
    <row r="45" spans="2:17" ht="19.5" customHeight="1">
      <c r="B45" s="2" t="s">
        <v>35</v>
      </c>
      <c r="C45" s="2"/>
      <c r="D45" s="2"/>
      <c r="E45" s="2"/>
      <c r="F45" s="2"/>
      <c r="G45" s="2"/>
      <c r="H45" s="2"/>
      <c r="I45" s="2"/>
      <c r="J45" s="2"/>
      <c r="K45" s="2"/>
      <c r="L45" s="2"/>
      <c r="M45" s="2"/>
      <c r="N45" s="2"/>
      <c r="O45" s="2"/>
      <c r="P45" s="2"/>
      <c r="Q45" s="2"/>
    </row>
    <row r="46" spans="2:17" ht="19.5" customHeight="1">
      <c r="B46" s="2" t="s">
        <v>36</v>
      </c>
      <c r="C46" s="2"/>
      <c r="D46" s="2"/>
      <c r="E46" s="2"/>
      <c r="F46" s="2"/>
      <c r="G46" s="2"/>
      <c r="H46" s="2"/>
      <c r="I46" s="2"/>
      <c r="J46" s="2"/>
      <c r="K46" s="2"/>
      <c r="L46" s="2"/>
      <c r="M46" s="2"/>
      <c r="N46" s="2"/>
      <c r="O46" s="2"/>
      <c r="P46" s="2"/>
      <c r="Q46" s="2"/>
    </row>
    <row r="47" spans="2:17" ht="19.5" customHeight="1">
      <c r="B47" s="2"/>
      <c r="C47" s="2"/>
      <c r="D47" s="2"/>
      <c r="E47" s="2"/>
      <c r="F47" s="2"/>
      <c r="G47" s="2"/>
      <c r="H47" s="2"/>
      <c r="I47" s="2"/>
      <c r="J47" s="2"/>
      <c r="K47" s="2"/>
      <c r="L47" s="2"/>
      <c r="M47" s="2"/>
      <c r="N47" s="2"/>
      <c r="O47" s="2"/>
      <c r="P47" s="2"/>
      <c r="Q47" s="2"/>
    </row>
    <row r="48" spans="2:17" ht="19.5" customHeight="1">
      <c r="B48" s="4" t="s">
        <v>37</v>
      </c>
      <c r="C48" s="4"/>
      <c r="D48" s="4"/>
      <c r="E48" s="4"/>
      <c r="F48" s="4"/>
      <c r="G48" s="4"/>
      <c r="H48" s="4"/>
      <c r="I48" s="4"/>
      <c r="J48" s="4"/>
      <c r="K48" s="4"/>
      <c r="L48" s="4"/>
      <c r="M48" s="4"/>
      <c r="N48" s="4"/>
      <c r="O48" s="4"/>
      <c r="P48" s="4"/>
      <c r="Q48" s="4"/>
    </row>
    <row r="49" spans="2:17" ht="19.5" customHeight="1">
      <c r="B49" s="2" t="s">
        <v>38</v>
      </c>
      <c r="C49" s="2"/>
      <c r="D49" s="2"/>
      <c r="E49" s="2"/>
      <c r="F49" s="2"/>
      <c r="G49" s="2"/>
      <c r="H49" s="2"/>
      <c r="I49" s="2"/>
      <c r="J49" s="2"/>
      <c r="K49" s="2"/>
      <c r="L49" s="2"/>
      <c r="M49" s="2"/>
      <c r="N49" s="2"/>
      <c r="O49" s="2"/>
      <c r="P49" s="2"/>
      <c r="Q49" s="2"/>
    </row>
    <row r="50" spans="2:17" ht="19.5" customHeight="1">
      <c r="B50" s="2" t="s">
        <v>39</v>
      </c>
      <c r="C50" s="2"/>
      <c r="D50" s="2"/>
      <c r="E50" s="2"/>
      <c r="F50" s="2"/>
      <c r="G50" s="2"/>
      <c r="H50" s="2"/>
      <c r="I50" s="2"/>
      <c r="J50" s="2"/>
      <c r="K50" s="2"/>
      <c r="L50" s="2"/>
      <c r="M50" s="2"/>
      <c r="N50" s="2"/>
      <c r="O50" s="2"/>
      <c r="P50" s="2"/>
      <c r="Q50" s="2"/>
    </row>
    <row r="51" spans="2:17" ht="19.5" customHeight="1">
      <c r="B51" s="2" t="s">
        <v>40</v>
      </c>
      <c r="C51" s="2"/>
      <c r="D51" s="2"/>
      <c r="E51" s="2"/>
      <c r="F51" s="2"/>
      <c r="G51" s="2"/>
      <c r="H51" s="2"/>
      <c r="I51" s="2"/>
      <c r="J51" s="2"/>
      <c r="K51" s="2"/>
      <c r="L51" s="2"/>
      <c r="M51" s="2"/>
      <c r="N51" s="2"/>
      <c r="O51" s="2"/>
      <c r="P51" s="2"/>
      <c r="Q51" s="2"/>
    </row>
    <row r="52" spans="2:17" ht="19.5" customHeight="1">
      <c r="B52" s="2"/>
      <c r="C52" s="2"/>
      <c r="D52" s="2"/>
      <c r="E52" s="2"/>
      <c r="F52" s="2"/>
      <c r="G52" s="2"/>
      <c r="H52" s="2"/>
      <c r="I52" s="2"/>
      <c r="J52" s="2"/>
      <c r="K52" s="2"/>
      <c r="L52" s="2"/>
      <c r="M52" s="2"/>
      <c r="N52" s="2"/>
      <c r="O52" s="2"/>
      <c r="P52" s="2"/>
      <c r="Q52" s="2"/>
    </row>
    <row r="53" spans="2:17" ht="19.5" customHeight="1">
      <c r="B53" s="4" t="s">
        <v>41</v>
      </c>
      <c r="C53" s="4"/>
      <c r="D53" s="4"/>
      <c r="E53" s="4"/>
      <c r="F53" s="4"/>
      <c r="G53" s="4"/>
      <c r="H53" s="4"/>
      <c r="I53" s="4"/>
      <c r="J53" s="4"/>
      <c r="K53" s="4"/>
      <c r="L53" s="4"/>
      <c r="M53" s="4"/>
      <c r="N53" s="4"/>
      <c r="O53" s="4"/>
      <c r="P53" s="4"/>
      <c r="Q53" s="4"/>
    </row>
    <row r="54" spans="2:17" ht="19.5" customHeight="1">
      <c r="B54" s="8"/>
      <c r="C54" s="5"/>
      <c r="D54" s="5"/>
      <c r="E54" s="5"/>
      <c r="F54" s="5"/>
      <c r="G54" s="5"/>
      <c r="H54" s="5"/>
      <c r="I54" s="5"/>
      <c r="J54" s="5"/>
      <c r="K54" s="5"/>
      <c r="L54" s="5"/>
      <c r="M54" s="5"/>
      <c r="N54" s="6"/>
      <c r="O54" s="6"/>
      <c r="P54" s="6"/>
      <c r="Q54" s="6"/>
    </row>
    <row r="55" spans="2:17" ht="19.5" customHeight="1">
      <c r="B55" s="9" t="s">
        <v>42</v>
      </c>
      <c r="C55" s="9"/>
      <c r="D55" s="9"/>
      <c r="E55" s="9"/>
      <c r="F55" s="9"/>
      <c r="G55" s="9"/>
      <c r="H55" s="9"/>
      <c r="I55" s="9"/>
      <c r="J55" s="9"/>
      <c r="K55" s="9"/>
      <c r="L55" s="9"/>
      <c r="M55" s="9"/>
      <c r="N55" s="10"/>
      <c r="O55" s="10"/>
      <c r="P55" s="10"/>
      <c r="Q55" s="10"/>
    </row>
    <row r="56" spans="2:17" ht="25.5" customHeight="1">
      <c r="B56" s="9"/>
      <c r="C56" s="11" t="s">
        <v>43</v>
      </c>
      <c r="D56" s="9"/>
      <c r="E56" s="9"/>
      <c r="F56" s="9"/>
      <c r="G56" s="9"/>
      <c r="H56" s="9"/>
      <c r="I56" s="9"/>
      <c r="J56" s="9"/>
      <c r="K56" s="9"/>
      <c r="L56" s="9"/>
      <c r="M56" s="9"/>
      <c r="N56" s="10"/>
      <c r="O56" s="10"/>
      <c r="P56" s="10"/>
      <c r="Q56" s="10"/>
    </row>
    <row r="57" spans="2:17" ht="19.5" customHeight="1">
      <c r="B57" s="9"/>
      <c r="C57" s="11" t="s">
        <v>44</v>
      </c>
      <c r="D57" s="9"/>
      <c r="E57" s="9"/>
      <c r="F57" s="9"/>
      <c r="G57" s="9"/>
      <c r="H57" s="9"/>
      <c r="I57" s="9"/>
      <c r="J57" s="9"/>
      <c r="K57" s="9"/>
      <c r="L57" s="9"/>
      <c r="M57" s="9"/>
      <c r="N57" s="10"/>
      <c r="O57" s="10"/>
      <c r="P57" s="10"/>
      <c r="Q57" s="10"/>
    </row>
    <row r="58" spans="2:17" ht="19.5" customHeight="1">
      <c r="B58" s="9"/>
      <c r="C58" s="12" t="s">
        <v>45</v>
      </c>
      <c r="D58" s="13" t="s">
        <v>46</v>
      </c>
      <c r="E58" s="9"/>
      <c r="F58" s="9"/>
      <c r="G58" s="9"/>
      <c r="H58" s="9"/>
      <c r="I58" s="9"/>
      <c r="J58" s="11" t="s">
        <v>47</v>
      </c>
      <c r="K58" s="9"/>
      <c r="L58" s="9"/>
      <c r="M58" s="9"/>
      <c r="N58" s="10"/>
      <c r="O58" s="10"/>
      <c r="P58" s="10"/>
      <c r="Q58" s="10"/>
    </row>
    <row r="59" spans="1:17" ht="19.5" customHeight="1">
      <c r="A59" s="14"/>
      <c r="B59" s="15" t="s">
        <v>48</v>
      </c>
      <c r="C59" s="16"/>
      <c r="D59" s="17"/>
      <c r="E59" s="9"/>
      <c r="F59" s="9"/>
      <c r="G59" s="9"/>
      <c r="H59" s="9"/>
      <c r="I59" s="9"/>
      <c r="J59" s="9"/>
      <c r="K59" s="9"/>
      <c r="L59" s="9"/>
      <c r="M59" s="9"/>
      <c r="N59" s="10"/>
      <c r="O59" s="10"/>
      <c r="P59" s="10"/>
      <c r="Q59" s="10"/>
    </row>
    <row r="60" spans="1:17" ht="19.5" customHeight="1">
      <c r="A60" s="14"/>
      <c r="B60" s="15" t="s">
        <v>49</v>
      </c>
      <c r="C60" s="18" t="s">
        <v>50</v>
      </c>
      <c r="D60" s="17"/>
      <c r="E60" s="9"/>
      <c r="F60" s="9"/>
      <c r="G60" s="9"/>
      <c r="H60" s="9"/>
      <c r="I60" s="9"/>
      <c r="J60" s="9"/>
      <c r="K60" s="9"/>
      <c r="L60" s="9"/>
      <c r="M60" s="9"/>
      <c r="N60" s="10"/>
      <c r="O60" s="10"/>
      <c r="P60" s="10"/>
      <c r="Q60" s="10"/>
    </row>
    <row r="61" spans="1:17" ht="19.5" customHeight="1">
      <c r="A61" s="14"/>
      <c r="B61" s="15" t="s">
        <v>51</v>
      </c>
      <c r="C61" s="18" t="s">
        <v>52</v>
      </c>
      <c r="D61" s="17"/>
      <c r="E61" s="9"/>
      <c r="F61" s="9"/>
      <c r="G61" s="9"/>
      <c r="H61" s="9"/>
      <c r="I61" s="9"/>
      <c r="J61" s="9"/>
      <c r="K61" s="9"/>
      <c r="L61" s="9"/>
      <c r="M61" s="9"/>
      <c r="N61" s="10"/>
      <c r="O61" s="10"/>
      <c r="P61" s="10"/>
      <c r="Q61" s="10"/>
    </row>
    <row r="62" spans="1:17" ht="19.5" customHeight="1">
      <c r="A62" s="19" t="s">
        <v>53</v>
      </c>
      <c r="B62" s="15" t="s">
        <v>54</v>
      </c>
      <c r="C62" s="18" t="s">
        <v>55</v>
      </c>
      <c r="D62" s="17"/>
      <c r="E62" s="9"/>
      <c r="F62" s="9"/>
      <c r="G62" s="9"/>
      <c r="H62" s="9"/>
      <c r="I62" s="9"/>
      <c r="J62" s="9"/>
      <c r="K62" s="9"/>
      <c r="L62" s="9"/>
      <c r="M62" s="9"/>
      <c r="N62" s="10"/>
      <c r="O62" s="10"/>
      <c r="P62" s="10"/>
      <c r="Q62" s="10"/>
    </row>
    <row r="63" spans="1:17" ht="19.5" customHeight="1">
      <c r="A63" s="19"/>
      <c r="B63" s="15"/>
      <c r="C63" s="18" t="s">
        <v>56</v>
      </c>
      <c r="D63" s="17"/>
      <c r="E63" s="9"/>
      <c r="F63" s="9"/>
      <c r="G63" s="9"/>
      <c r="H63" s="9"/>
      <c r="I63" s="9"/>
      <c r="J63" s="9"/>
      <c r="K63" s="9"/>
      <c r="L63" s="9"/>
      <c r="M63" s="9"/>
      <c r="N63" s="10"/>
      <c r="O63" s="10"/>
      <c r="P63" s="10"/>
      <c r="Q63" s="10"/>
    </row>
    <row r="64" spans="2:17" ht="19.5" customHeight="1">
      <c r="B64" s="15" t="s">
        <v>57</v>
      </c>
      <c r="C64" s="18" t="s">
        <v>58</v>
      </c>
      <c r="D64" s="17"/>
      <c r="E64" s="9"/>
      <c r="F64" s="9"/>
      <c r="G64" s="9"/>
      <c r="H64" s="9"/>
      <c r="I64" s="9"/>
      <c r="J64" s="9"/>
      <c r="K64" s="9"/>
      <c r="L64" s="9"/>
      <c r="M64" s="9"/>
      <c r="N64" s="10"/>
      <c r="O64" s="10"/>
      <c r="P64" s="10"/>
      <c r="Q64" s="10"/>
    </row>
    <row r="65" spans="1:17" ht="19.5" customHeight="1">
      <c r="A65" s="14"/>
      <c r="B65" s="15" t="s">
        <v>59</v>
      </c>
      <c r="C65" s="18" t="s">
        <v>60</v>
      </c>
      <c r="D65" s="17"/>
      <c r="E65" s="9"/>
      <c r="F65" s="9"/>
      <c r="G65" s="9"/>
      <c r="H65" s="9"/>
      <c r="I65" s="9"/>
      <c r="J65" s="9"/>
      <c r="K65" s="9"/>
      <c r="L65" s="9"/>
      <c r="M65" s="9"/>
      <c r="N65" s="10"/>
      <c r="O65" s="10"/>
      <c r="P65" s="10"/>
      <c r="Q65" s="10"/>
    </row>
    <row r="66" spans="1:17" ht="19.5" customHeight="1">
      <c r="A66" s="14"/>
      <c r="B66" s="15"/>
      <c r="C66" s="18"/>
      <c r="D66" s="18" t="s">
        <v>61</v>
      </c>
      <c r="E66" s="9"/>
      <c r="F66" s="9"/>
      <c r="G66" s="9"/>
      <c r="H66" s="9"/>
      <c r="I66" s="9"/>
      <c r="J66" s="9"/>
      <c r="K66" s="9"/>
      <c r="L66" s="9"/>
      <c r="M66" s="9"/>
      <c r="N66" s="10"/>
      <c r="O66" s="10"/>
      <c r="P66" s="10"/>
      <c r="Q66" s="10"/>
    </row>
    <row r="67" spans="1:17" ht="19.5" customHeight="1">
      <c r="A67" s="14"/>
      <c r="B67" s="15"/>
      <c r="C67" s="18"/>
      <c r="D67" s="18" t="s">
        <v>62</v>
      </c>
      <c r="E67" s="9"/>
      <c r="F67" s="9"/>
      <c r="G67" s="9"/>
      <c r="H67" s="9"/>
      <c r="I67" s="9"/>
      <c r="J67" s="9"/>
      <c r="K67" s="9"/>
      <c r="L67" s="9"/>
      <c r="M67" s="9"/>
      <c r="N67" s="10"/>
      <c r="O67" s="10"/>
      <c r="P67" s="10"/>
      <c r="Q67" s="10"/>
    </row>
    <row r="68" spans="1:17" ht="19.5" customHeight="1">
      <c r="A68" s="14"/>
      <c r="B68" s="15"/>
      <c r="C68" s="18"/>
      <c r="D68" s="18" t="s">
        <v>63</v>
      </c>
      <c r="E68" s="9"/>
      <c r="F68" s="9"/>
      <c r="G68" s="9"/>
      <c r="H68" s="9"/>
      <c r="I68" s="9"/>
      <c r="J68" s="9"/>
      <c r="K68" s="9"/>
      <c r="L68" s="9"/>
      <c r="M68" s="9"/>
      <c r="N68" s="10"/>
      <c r="O68" s="10"/>
      <c r="P68" s="10"/>
      <c r="Q68" s="10"/>
    </row>
    <row r="69" spans="1:17" ht="19.5" customHeight="1">
      <c r="A69" s="14"/>
      <c r="B69" s="15" t="s">
        <v>64</v>
      </c>
      <c r="C69" s="18" t="s">
        <v>65</v>
      </c>
      <c r="D69" s="17"/>
      <c r="E69" s="9"/>
      <c r="F69" s="9"/>
      <c r="G69" s="9"/>
      <c r="H69" s="9"/>
      <c r="I69" s="9"/>
      <c r="J69" s="9"/>
      <c r="K69" s="9"/>
      <c r="L69" s="9"/>
      <c r="M69" s="9"/>
      <c r="N69" s="10"/>
      <c r="O69" s="10"/>
      <c r="P69" s="10"/>
      <c r="Q69" s="10"/>
    </row>
    <row r="70" spans="1:17" ht="19.5" customHeight="1">
      <c r="A70" s="14"/>
      <c r="B70" s="15"/>
      <c r="C70" s="14"/>
      <c r="D70" s="18" t="s">
        <v>66</v>
      </c>
      <c r="E70" s="9"/>
      <c r="F70" s="9"/>
      <c r="G70" s="9"/>
      <c r="H70" s="9"/>
      <c r="I70" s="9"/>
      <c r="J70" s="9"/>
      <c r="K70" s="9"/>
      <c r="L70" s="9"/>
      <c r="M70" s="9"/>
      <c r="N70" s="10"/>
      <c r="O70" s="10"/>
      <c r="P70" s="10"/>
      <c r="Q70" s="10"/>
    </row>
    <row r="71" spans="1:17" ht="19.5" customHeight="1">
      <c r="A71" s="14"/>
      <c r="B71" s="15"/>
      <c r="C71" s="14"/>
      <c r="D71" s="18" t="s">
        <v>67</v>
      </c>
      <c r="E71" s="9"/>
      <c r="F71" s="9"/>
      <c r="G71" s="9"/>
      <c r="H71" s="9"/>
      <c r="I71" s="9"/>
      <c r="J71" s="9"/>
      <c r="K71" s="9"/>
      <c r="L71" s="9"/>
      <c r="M71" s="9"/>
      <c r="N71" s="10"/>
      <c r="O71" s="10"/>
      <c r="P71" s="10"/>
      <c r="Q71" s="10"/>
    </row>
    <row r="72" spans="1:17" ht="19.5" customHeight="1">
      <c r="A72" s="14"/>
      <c r="B72" s="15"/>
      <c r="C72" s="14"/>
      <c r="D72" s="18" t="s">
        <v>68</v>
      </c>
      <c r="E72" s="9"/>
      <c r="F72" s="9"/>
      <c r="G72" s="9"/>
      <c r="H72" s="9"/>
      <c r="I72" s="9"/>
      <c r="J72" s="9"/>
      <c r="K72" s="9"/>
      <c r="L72" s="9"/>
      <c r="M72" s="9"/>
      <c r="N72" s="10"/>
      <c r="O72" s="10"/>
      <c r="P72" s="10"/>
      <c r="Q72" s="10"/>
    </row>
    <row r="73" spans="1:17" ht="19.5" customHeight="1">
      <c r="A73" s="19" t="s">
        <v>53</v>
      </c>
      <c r="B73" s="15"/>
      <c r="C73" s="14"/>
      <c r="D73" s="12" t="s">
        <v>69</v>
      </c>
      <c r="E73" s="9"/>
      <c r="F73" s="9"/>
      <c r="G73" s="9"/>
      <c r="H73" s="9"/>
      <c r="I73" s="9"/>
      <c r="J73" s="9"/>
      <c r="K73" s="9"/>
      <c r="L73" s="9"/>
      <c r="M73" s="9"/>
      <c r="N73" s="10"/>
      <c r="O73" s="10"/>
      <c r="P73" s="10"/>
      <c r="Q73" s="10"/>
    </row>
    <row r="74" spans="1:17" ht="19.5" customHeight="1">
      <c r="A74" s="14"/>
      <c r="B74" s="15" t="s">
        <v>70</v>
      </c>
      <c r="C74" s="18" t="s">
        <v>71</v>
      </c>
      <c r="D74" s="17"/>
      <c r="E74" s="9"/>
      <c r="F74" s="9"/>
      <c r="G74" s="9"/>
      <c r="H74" s="9"/>
      <c r="I74" s="9"/>
      <c r="J74" s="9"/>
      <c r="K74" s="9"/>
      <c r="L74" s="9"/>
      <c r="M74" s="9"/>
      <c r="N74" s="10"/>
      <c r="O74" s="10"/>
      <c r="P74" s="10"/>
      <c r="Q74" s="10"/>
    </row>
    <row r="75" spans="1:17" ht="19.5" customHeight="1">
      <c r="A75" s="14"/>
      <c r="B75" s="15" t="s">
        <v>72</v>
      </c>
      <c r="C75" s="18" t="s">
        <v>73</v>
      </c>
      <c r="D75" s="14"/>
      <c r="E75" s="9"/>
      <c r="F75" s="9"/>
      <c r="G75" s="9"/>
      <c r="H75" s="9"/>
      <c r="I75" s="9"/>
      <c r="J75" s="9"/>
      <c r="K75" s="9"/>
      <c r="L75" s="9"/>
      <c r="M75" s="9"/>
      <c r="N75" s="10"/>
      <c r="O75" s="10"/>
      <c r="P75" s="10"/>
      <c r="Q75" s="10"/>
    </row>
    <row r="76" spans="1:17" ht="19.5" customHeight="1">
      <c r="A76" s="14"/>
      <c r="B76" s="15"/>
      <c r="C76" s="16"/>
      <c r="D76" s="20" t="s">
        <v>74</v>
      </c>
      <c r="E76" s="9"/>
      <c r="F76" s="9"/>
      <c r="G76" s="9"/>
      <c r="H76" s="9"/>
      <c r="I76" s="9"/>
      <c r="J76" s="9"/>
      <c r="K76" s="9"/>
      <c r="L76" s="9"/>
      <c r="M76" s="9"/>
      <c r="N76" s="10"/>
      <c r="O76" s="10"/>
      <c r="P76" s="10"/>
      <c r="Q76" s="10"/>
    </row>
    <row r="77" spans="1:17" ht="19.5" customHeight="1">
      <c r="A77" s="14"/>
      <c r="B77" s="15"/>
      <c r="C77" s="16"/>
      <c r="D77" s="20" t="s">
        <v>75</v>
      </c>
      <c r="E77" s="9"/>
      <c r="F77" s="9"/>
      <c r="G77" s="9"/>
      <c r="H77" s="9"/>
      <c r="I77" s="9"/>
      <c r="J77" s="9"/>
      <c r="K77" s="9"/>
      <c r="L77" s="9"/>
      <c r="M77" s="9"/>
      <c r="N77" s="10"/>
      <c r="O77" s="10"/>
      <c r="P77" s="10"/>
      <c r="Q77" s="10"/>
    </row>
    <row r="78" spans="1:17" ht="19.5" customHeight="1">
      <c r="A78" s="14"/>
      <c r="B78" s="15"/>
      <c r="C78" s="16"/>
      <c r="D78" s="20" t="s">
        <v>76</v>
      </c>
      <c r="E78" s="9"/>
      <c r="F78" s="9"/>
      <c r="G78" s="9"/>
      <c r="H78" s="9"/>
      <c r="I78" s="9"/>
      <c r="J78" s="9"/>
      <c r="K78" s="9"/>
      <c r="L78" s="9"/>
      <c r="M78" s="9"/>
      <c r="N78" s="10"/>
      <c r="O78" s="10"/>
      <c r="P78" s="10"/>
      <c r="Q78" s="10"/>
    </row>
    <row r="79" spans="1:17" ht="19.5" customHeight="1">
      <c r="A79" s="14"/>
      <c r="B79" s="15"/>
      <c r="C79" s="16"/>
      <c r="D79" s="20" t="s">
        <v>77</v>
      </c>
      <c r="E79" s="9"/>
      <c r="F79" s="9"/>
      <c r="G79" s="9"/>
      <c r="H79" s="9"/>
      <c r="I79" s="9"/>
      <c r="J79" s="9"/>
      <c r="K79" s="9"/>
      <c r="L79" s="9"/>
      <c r="M79" s="9"/>
      <c r="N79" s="10"/>
      <c r="O79" s="10"/>
      <c r="P79" s="10"/>
      <c r="Q79" s="10"/>
    </row>
    <row r="80" spans="1:24" ht="19.5" customHeight="1">
      <c r="A80" s="21"/>
      <c r="B80" s="21" t="s">
        <v>78</v>
      </c>
      <c r="C80" s="21" t="s">
        <v>79</v>
      </c>
      <c r="D80" s="21"/>
      <c r="E80" s="5"/>
      <c r="F80" s="5"/>
      <c r="G80" s="5"/>
      <c r="H80" s="5"/>
      <c r="I80" s="5"/>
      <c r="J80" s="5"/>
      <c r="K80" s="5"/>
      <c r="L80" s="5"/>
      <c r="M80" s="5"/>
      <c r="N80" s="6"/>
      <c r="O80" s="6"/>
      <c r="P80" s="6"/>
      <c r="Q80" s="6"/>
      <c r="R80" s="22"/>
      <c r="S80" s="22"/>
      <c r="T80" s="22"/>
      <c r="U80" s="22"/>
      <c r="V80" s="22"/>
      <c r="W80" s="22"/>
      <c r="X80" s="22"/>
    </row>
    <row r="81" spans="1:24" ht="19.5" customHeight="1">
      <c r="A81" s="21"/>
      <c r="B81" s="8"/>
      <c r="C81" s="23"/>
      <c r="D81" s="5" t="s">
        <v>80</v>
      </c>
      <c r="E81" s="5"/>
      <c r="F81" s="5"/>
      <c r="G81" s="5"/>
      <c r="H81" s="5"/>
      <c r="I81" s="5"/>
      <c r="J81" s="5"/>
      <c r="K81" s="5"/>
      <c r="L81" s="5"/>
      <c r="M81" s="5"/>
      <c r="N81" s="6"/>
      <c r="O81" s="6"/>
      <c r="P81" s="6"/>
      <c r="Q81" s="6"/>
      <c r="R81" s="22"/>
      <c r="S81" s="22"/>
      <c r="T81" s="22"/>
      <c r="U81" s="22"/>
      <c r="V81" s="22"/>
      <c r="W81" s="22"/>
      <c r="X81" s="22"/>
    </row>
    <row r="82" spans="1:24" ht="19.5" customHeight="1">
      <c r="A82" s="21"/>
      <c r="B82" s="8"/>
      <c r="C82" s="23"/>
      <c r="D82" s="5" t="s">
        <v>81</v>
      </c>
      <c r="E82" s="5"/>
      <c r="F82" s="5"/>
      <c r="G82" s="5"/>
      <c r="H82" s="5"/>
      <c r="I82" s="5"/>
      <c r="J82" s="5"/>
      <c r="K82" s="5"/>
      <c r="L82" s="5"/>
      <c r="M82" s="5"/>
      <c r="N82" s="6"/>
      <c r="O82" s="6"/>
      <c r="P82" s="6"/>
      <c r="Q82" s="6"/>
      <c r="R82" s="22"/>
      <c r="S82" s="22"/>
      <c r="T82" s="22"/>
      <c r="U82" s="22"/>
      <c r="V82" s="22"/>
      <c r="W82" s="22"/>
      <c r="X82" s="22"/>
    </row>
    <row r="83" spans="1:24" ht="19.5" customHeight="1">
      <c r="A83" s="21"/>
      <c r="B83" s="8"/>
      <c r="C83" s="23"/>
      <c r="D83" s="5" t="s">
        <v>82</v>
      </c>
      <c r="E83" s="5"/>
      <c r="F83" s="5"/>
      <c r="G83" s="5"/>
      <c r="H83" s="5"/>
      <c r="I83" s="5"/>
      <c r="J83" s="5"/>
      <c r="K83" s="5"/>
      <c r="L83" s="5"/>
      <c r="M83" s="5"/>
      <c r="N83" s="6"/>
      <c r="O83" s="6"/>
      <c r="P83" s="6"/>
      <c r="Q83" s="6"/>
      <c r="R83" s="22"/>
      <c r="S83" s="22"/>
      <c r="T83" s="22"/>
      <c r="U83" s="22"/>
      <c r="V83" s="22"/>
      <c r="W83" s="22"/>
      <c r="X83" s="22"/>
    </row>
    <row r="84" spans="1:24" ht="19.5" customHeight="1">
      <c r="A84" s="21"/>
      <c r="B84" s="8" t="s">
        <v>83</v>
      </c>
      <c r="C84" s="24" t="s">
        <v>84</v>
      </c>
      <c r="D84" s="5"/>
      <c r="E84" s="5"/>
      <c r="F84" s="5"/>
      <c r="G84" s="5"/>
      <c r="H84" s="5"/>
      <c r="I84" s="5"/>
      <c r="J84" s="5"/>
      <c r="K84" s="5"/>
      <c r="L84" s="5"/>
      <c r="M84" s="5"/>
      <c r="N84" s="6"/>
      <c r="O84" s="6"/>
      <c r="P84" s="6"/>
      <c r="Q84" s="6"/>
      <c r="R84" s="22"/>
      <c r="S84" s="22"/>
      <c r="T84" s="22"/>
      <c r="U84" s="22"/>
      <c r="V84" s="22"/>
      <c r="W84" s="22"/>
      <c r="X84" s="22"/>
    </row>
    <row r="85" spans="1:17" ht="19.5" customHeight="1">
      <c r="A85" s="25" t="s">
        <v>85</v>
      </c>
      <c r="B85" s="9" t="s">
        <v>86</v>
      </c>
      <c r="C85" s="12" t="s">
        <v>87</v>
      </c>
      <c r="D85" s="9"/>
      <c r="E85" s="9"/>
      <c r="F85" s="9"/>
      <c r="G85" s="9"/>
      <c r="H85" s="9"/>
      <c r="I85" s="9"/>
      <c r="J85" s="9"/>
      <c r="K85" s="9"/>
      <c r="L85" s="9"/>
      <c r="M85" s="9"/>
      <c r="N85" s="10"/>
      <c r="O85" s="10"/>
      <c r="P85" s="10"/>
      <c r="Q85" s="10"/>
    </row>
    <row r="86" spans="1:17" ht="19.5" customHeight="1">
      <c r="A86" s="25"/>
      <c r="B86" s="9"/>
      <c r="C86" s="12" t="s">
        <v>88</v>
      </c>
      <c r="D86" s="9"/>
      <c r="E86" s="9"/>
      <c r="F86" s="9"/>
      <c r="G86" s="9"/>
      <c r="H86" s="9"/>
      <c r="I86" s="9"/>
      <c r="J86" s="9"/>
      <c r="K86" s="9"/>
      <c r="L86" s="9"/>
      <c r="M86" s="9"/>
      <c r="N86" s="10"/>
      <c r="O86" s="10"/>
      <c r="P86" s="10"/>
      <c r="Q86" s="10"/>
    </row>
    <row r="87" spans="1:17" ht="19.5" customHeight="1">
      <c r="A87" s="25"/>
      <c r="B87" s="9"/>
      <c r="C87" s="26"/>
      <c r="D87" s="9"/>
      <c r="E87" s="9"/>
      <c r="F87" s="9"/>
      <c r="G87" s="9"/>
      <c r="H87" s="9"/>
      <c r="I87" s="9"/>
      <c r="J87" s="9"/>
      <c r="K87" s="9"/>
      <c r="L87" s="9"/>
      <c r="M87" s="9"/>
      <c r="N87" s="10"/>
      <c r="O87" s="10"/>
      <c r="P87" s="10"/>
      <c r="Q87" s="10"/>
    </row>
    <row r="88" spans="2:17" ht="19.5" customHeight="1">
      <c r="B88" s="4" t="s">
        <v>89</v>
      </c>
      <c r="C88" s="4"/>
      <c r="D88" s="4"/>
      <c r="E88" s="4"/>
      <c r="F88" s="4"/>
      <c r="G88" s="4"/>
      <c r="H88" s="4"/>
      <c r="I88" s="4"/>
      <c r="J88" s="4"/>
      <c r="K88" s="4"/>
      <c r="L88" s="4"/>
      <c r="M88" s="4"/>
      <c r="N88" s="4"/>
      <c r="O88" s="4"/>
      <c r="P88" s="4"/>
      <c r="Q88" s="4"/>
    </row>
    <row r="89" spans="2:17" ht="19.5" customHeight="1">
      <c r="B89" s="4" t="s">
        <v>90</v>
      </c>
      <c r="C89" s="4"/>
      <c r="D89" s="4"/>
      <c r="E89" s="4"/>
      <c r="F89" s="4"/>
      <c r="G89" s="4"/>
      <c r="H89" s="4"/>
      <c r="I89" s="4"/>
      <c r="J89" s="4"/>
      <c r="K89" s="4"/>
      <c r="L89" s="4"/>
      <c r="M89" s="4"/>
      <c r="N89" s="4"/>
      <c r="O89" s="4"/>
      <c r="P89" s="4"/>
      <c r="Q89" s="4"/>
    </row>
    <row r="90" spans="2:17" ht="19.5" customHeight="1">
      <c r="B90" s="2"/>
      <c r="C90" s="2"/>
      <c r="D90" s="2"/>
      <c r="E90" s="2"/>
      <c r="F90" s="2"/>
      <c r="G90" s="2"/>
      <c r="H90" s="2"/>
      <c r="I90" s="2"/>
      <c r="J90" s="2"/>
      <c r="K90" s="2"/>
      <c r="L90" s="2"/>
      <c r="M90" s="2"/>
      <c r="N90" s="2"/>
      <c r="O90" s="2"/>
      <c r="P90" s="2"/>
      <c r="Q90" s="2"/>
    </row>
    <row r="91" spans="2:17" ht="19.5" customHeight="1">
      <c r="B91" s="4" t="s">
        <v>91</v>
      </c>
      <c r="C91" s="4"/>
      <c r="D91" s="4"/>
      <c r="E91" s="4"/>
      <c r="F91" s="4"/>
      <c r="G91" s="4"/>
      <c r="H91" s="4"/>
      <c r="I91" s="4"/>
      <c r="J91" s="4"/>
      <c r="K91" s="4"/>
      <c r="L91" s="4"/>
      <c r="M91" s="4"/>
      <c r="N91" s="4"/>
      <c r="O91" s="4"/>
      <c r="P91" s="4"/>
      <c r="Q91" s="4"/>
    </row>
    <row r="92" spans="2:17" ht="19.5" customHeight="1">
      <c r="B92" s="2" t="s">
        <v>92</v>
      </c>
      <c r="C92" s="2"/>
      <c r="D92" s="2"/>
      <c r="E92" s="2"/>
      <c r="F92" s="2"/>
      <c r="G92" s="2"/>
      <c r="H92" s="2"/>
      <c r="I92" s="2"/>
      <c r="J92" s="2"/>
      <c r="K92" s="2"/>
      <c r="L92" s="2"/>
      <c r="M92" s="2"/>
      <c r="N92" s="2"/>
      <c r="O92" s="2"/>
      <c r="P92" s="2"/>
      <c r="Q92" s="2"/>
    </row>
    <row r="93" spans="2:17" ht="19.5" customHeight="1">
      <c r="B93" s="2"/>
      <c r="C93" s="2"/>
      <c r="D93" s="2"/>
      <c r="E93" s="2"/>
      <c r="F93" s="2"/>
      <c r="G93" s="2"/>
      <c r="H93" s="2"/>
      <c r="I93" s="2"/>
      <c r="J93" s="2"/>
      <c r="K93" s="2"/>
      <c r="L93" s="2"/>
      <c r="M93" s="2"/>
      <c r="N93" s="2"/>
      <c r="O93" s="2"/>
      <c r="P93" s="2"/>
      <c r="Q93" s="2"/>
    </row>
    <row r="94" spans="2:17" ht="19.5" customHeight="1">
      <c r="B94" s="4" t="s">
        <v>93</v>
      </c>
      <c r="C94" s="4"/>
      <c r="D94" s="4"/>
      <c r="E94" s="4"/>
      <c r="F94" s="4"/>
      <c r="G94" s="4"/>
      <c r="H94" s="4"/>
      <c r="I94" s="4"/>
      <c r="J94" s="4"/>
      <c r="K94" s="4"/>
      <c r="L94" s="4"/>
      <c r="M94" s="4"/>
      <c r="N94" s="4"/>
      <c r="O94" s="4"/>
      <c r="P94" s="4"/>
      <c r="Q94" s="4"/>
    </row>
    <row r="95" spans="2:17" ht="19.5" customHeight="1">
      <c r="B95" s="2" t="s">
        <v>94</v>
      </c>
      <c r="C95" s="2"/>
      <c r="D95" s="2"/>
      <c r="E95" s="2"/>
      <c r="F95" s="2"/>
      <c r="G95" s="2"/>
      <c r="H95" s="2"/>
      <c r="I95" s="2"/>
      <c r="J95" s="2"/>
      <c r="K95" s="2"/>
      <c r="L95" s="2"/>
      <c r="M95" s="2"/>
      <c r="N95" s="2"/>
      <c r="O95" s="2"/>
      <c r="P95" s="2"/>
      <c r="Q95" s="2"/>
    </row>
    <row r="96" spans="2:17" ht="19.5" customHeight="1">
      <c r="B96" s="2" t="s">
        <v>95</v>
      </c>
      <c r="C96" s="2"/>
      <c r="D96" s="2"/>
      <c r="E96" s="2"/>
      <c r="F96" s="2"/>
      <c r="G96" s="2"/>
      <c r="H96" s="2"/>
      <c r="I96" s="2"/>
      <c r="J96" s="2"/>
      <c r="K96" s="2"/>
      <c r="L96" s="2"/>
      <c r="M96" s="2"/>
      <c r="N96" s="2"/>
      <c r="O96" s="2"/>
      <c r="P96" s="2"/>
      <c r="Q96" s="2"/>
    </row>
    <row r="97" spans="2:17" ht="19.5" customHeight="1">
      <c r="B97" s="2" t="s">
        <v>96</v>
      </c>
      <c r="C97" s="2"/>
      <c r="D97" s="2"/>
      <c r="E97" s="2"/>
      <c r="F97" s="2"/>
      <c r="G97" s="2"/>
      <c r="H97" s="2"/>
      <c r="I97" s="2"/>
      <c r="J97" s="2"/>
      <c r="K97" s="2"/>
      <c r="L97" s="2"/>
      <c r="M97" s="2"/>
      <c r="N97" s="2"/>
      <c r="O97" s="2"/>
      <c r="P97" s="2"/>
      <c r="Q97" s="2"/>
    </row>
    <row r="98" spans="2:17" ht="19.5" customHeight="1">
      <c r="B98" s="2" t="s">
        <v>97</v>
      </c>
      <c r="C98" s="2"/>
      <c r="D98" s="2"/>
      <c r="E98" s="2"/>
      <c r="F98" s="2"/>
      <c r="G98" s="2"/>
      <c r="H98" s="2"/>
      <c r="I98" s="2"/>
      <c r="J98" s="2"/>
      <c r="K98" s="2"/>
      <c r="L98" s="2"/>
      <c r="M98" s="2"/>
      <c r="N98" s="2"/>
      <c r="O98" s="2"/>
      <c r="P98" s="2"/>
      <c r="Q98" s="2"/>
    </row>
    <row r="99" spans="2:17" ht="19.5" customHeight="1">
      <c r="B99" s="2" t="s">
        <v>98</v>
      </c>
      <c r="C99" s="2"/>
      <c r="D99" s="2"/>
      <c r="E99" s="2"/>
      <c r="F99" s="2"/>
      <c r="G99" s="2"/>
      <c r="H99" s="2"/>
      <c r="I99" s="2"/>
      <c r="J99" s="2"/>
      <c r="K99" s="2"/>
      <c r="L99" s="2"/>
      <c r="M99" s="2"/>
      <c r="N99" s="2"/>
      <c r="O99" s="2"/>
      <c r="P99" s="2"/>
      <c r="Q99" s="2"/>
    </row>
    <row r="100" spans="2:17" ht="19.5" customHeight="1">
      <c r="B100" s="3" t="s">
        <v>99</v>
      </c>
      <c r="C100" s="3"/>
      <c r="D100" s="3"/>
      <c r="E100" s="3"/>
      <c r="F100" s="3"/>
      <c r="G100" s="3"/>
      <c r="H100" s="3"/>
      <c r="I100" s="3"/>
      <c r="J100" s="3"/>
      <c r="K100" s="3"/>
      <c r="L100" s="3"/>
      <c r="M100" s="3"/>
      <c r="N100" s="3"/>
      <c r="O100" s="3"/>
      <c r="P100" s="3"/>
      <c r="Q100" s="3"/>
    </row>
    <row r="101" spans="2:17" ht="19.5" customHeight="1">
      <c r="B101" s="2" t="s">
        <v>100</v>
      </c>
      <c r="C101" s="2"/>
      <c r="D101" s="2"/>
      <c r="E101" s="2"/>
      <c r="F101" s="2"/>
      <c r="G101" s="2"/>
      <c r="H101" s="2"/>
      <c r="I101" s="2"/>
      <c r="J101" s="2"/>
      <c r="K101" s="2"/>
      <c r="L101" s="2"/>
      <c r="M101" s="2"/>
      <c r="N101" s="2"/>
      <c r="O101" s="2"/>
      <c r="P101" s="2"/>
      <c r="Q101" s="2"/>
    </row>
    <row r="102" spans="1:17" ht="19.5" customHeight="1">
      <c r="A102" s="25"/>
      <c r="B102" s="27" t="s">
        <v>101</v>
      </c>
      <c r="C102" s="27"/>
      <c r="D102" s="27"/>
      <c r="E102" s="27"/>
      <c r="F102" s="27"/>
      <c r="G102" s="27"/>
      <c r="H102" s="27"/>
      <c r="I102" s="27"/>
      <c r="J102" s="27"/>
      <c r="K102" s="27"/>
      <c r="L102" s="27"/>
      <c r="M102" s="27"/>
      <c r="N102" s="27"/>
      <c r="O102" s="27"/>
      <c r="P102" s="27"/>
      <c r="Q102" s="27"/>
    </row>
    <row r="103" spans="2:17" ht="19.5" customHeight="1">
      <c r="B103" s="27" t="s">
        <v>102</v>
      </c>
      <c r="C103" s="27"/>
      <c r="D103" s="27"/>
      <c r="E103" s="27"/>
      <c r="F103" s="27"/>
      <c r="G103" s="27"/>
      <c r="H103" s="27"/>
      <c r="I103" s="27"/>
      <c r="J103" s="27"/>
      <c r="K103" s="27"/>
      <c r="L103" s="27"/>
      <c r="M103" s="27"/>
      <c r="N103" s="27"/>
      <c r="O103" s="27"/>
      <c r="P103" s="27"/>
      <c r="Q103" s="27"/>
    </row>
    <row r="104" spans="2:17" ht="19.5" customHeight="1">
      <c r="B104" s="20"/>
      <c r="C104" s="20"/>
      <c r="D104" s="20"/>
      <c r="E104" s="20"/>
      <c r="F104" s="20"/>
      <c r="G104" s="20"/>
      <c r="H104" s="20"/>
      <c r="I104" s="20"/>
      <c r="J104" s="20"/>
      <c r="K104" s="20"/>
      <c r="L104" s="20"/>
      <c r="M104" s="20"/>
      <c r="N104" s="28"/>
      <c r="O104" s="28"/>
      <c r="P104" s="28"/>
      <c r="Q104" s="28"/>
    </row>
    <row r="105" spans="2:17" ht="19.5" customHeight="1">
      <c r="B105" s="2" t="s">
        <v>103</v>
      </c>
      <c r="C105" s="2"/>
      <c r="D105" s="2"/>
      <c r="E105" s="2"/>
      <c r="F105" s="2"/>
      <c r="G105" s="2"/>
      <c r="H105" s="2"/>
      <c r="I105" s="2"/>
      <c r="J105" s="2"/>
      <c r="K105" s="2"/>
      <c r="L105" s="2"/>
      <c r="M105" s="2"/>
      <c r="N105" s="2"/>
      <c r="O105" s="2"/>
      <c r="P105" s="2"/>
      <c r="Q105" s="6"/>
    </row>
    <row r="106" spans="2:17" ht="19.5" customHeight="1">
      <c r="B106" s="2" t="s">
        <v>104</v>
      </c>
      <c r="C106" s="2"/>
      <c r="D106" s="2"/>
      <c r="E106" s="2"/>
      <c r="F106" s="2"/>
      <c r="G106" s="2"/>
      <c r="H106" s="2"/>
      <c r="I106" s="2"/>
      <c r="J106" s="2"/>
      <c r="K106" s="2"/>
      <c r="L106" s="2"/>
      <c r="M106" s="2"/>
      <c r="N106" s="2"/>
      <c r="O106" s="2"/>
      <c r="P106" s="2"/>
      <c r="Q106" s="2"/>
    </row>
    <row r="107" ht="19.5" customHeight="1"/>
    <row r="108" spans="2:17" ht="19.5" customHeight="1">
      <c r="B108" s="15" t="s">
        <v>105</v>
      </c>
      <c r="C108" s="5"/>
      <c r="D108" s="5"/>
      <c r="E108" s="5"/>
      <c r="F108" s="5"/>
      <c r="G108" s="5"/>
      <c r="H108" s="5"/>
      <c r="I108" s="5"/>
      <c r="J108" s="5"/>
      <c r="K108" s="5"/>
      <c r="L108" s="5"/>
      <c r="M108" s="5"/>
      <c r="N108" s="6"/>
      <c r="O108" s="6"/>
      <c r="P108" s="6"/>
      <c r="Q108" s="6"/>
    </row>
    <row r="109" spans="1:17" ht="19.5" customHeight="1">
      <c r="A109" s="21"/>
      <c r="B109" s="2" t="s">
        <v>106</v>
      </c>
      <c r="C109" s="2"/>
      <c r="D109" s="2"/>
      <c r="E109" s="2"/>
      <c r="F109" s="2"/>
      <c r="G109" s="2"/>
      <c r="H109" s="2"/>
      <c r="I109" s="2"/>
      <c r="J109" s="2"/>
      <c r="K109" s="2"/>
      <c r="L109" s="2"/>
      <c r="M109" s="2"/>
      <c r="N109" s="2"/>
      <c r="O109" s="2"/>
      <c r="P109" s="2"/>
      <c r="Q109" s="2"/>
    </row>
    <row r="110" spans="2:17" ht="19.5" customHeight="1">
      <c r="B110" s="2" t="s">
        <v>107</v>
      </c>
      <c r="C110" s="2"/>
      <c r="D110" s="2"/>
      <c r="E110" s="2"/>
      <c r="F110" s="2"/>
      <c r="G110" s="2"/>
      <c r="H110" s="2"/>
      <c r="I110" s="2"/>
      <c r="J110" s="2"/>
      <c r="K110" s="2"/>
      <c r="L110" s="2"/>
      <c r="M110" s="2"/>
      <c r="N110" s="2"/>
      <c r="O110" s="2"/>
      <c r="P110" s="2"/>
      <c r="Q110" s="2"/>
    </row>
    <row r="111" spans="2:17" ht="19.5" customHeight="1">
      <c r="B111" s="2" t="s">
        <v>108</v>
      </c>
      <c r="C111" s="2"/>
      <c r="D111" s="2"/>
      <c r="E111" s="2"/>
      <c r="F111" s="2"/>
      <c r="G111" s="2"/>
      <c r="H111" s="2"/>
      <c r="I111" s="2"/>
      <c r="J111" s="2"/>
      <c r="K111" s="2"/>
      <c r="L111" s="2"/>
      <c r="M111" s="2"/>
      <c r="N111" s="2"/>
      <c r="O111" s="2"/>
      <c r="P111" s="2"/>
      <c r="Q111" s="2"/>
    </row>
    <row r="112" spans="2:17" ht="19.5" customHeight="1">
      <c r="B112" s="2" t="s">
        <v>109</v>
      </c>
      <c r="C112" s="2"/>
      <c r="D112" s="2"/>
      <c r="E112" s="2"/>
      <c r="F112" s="2"/>
      <c r="G112" s="2"/>
      <c r="H112" s="2"/>
      <c r="I112" s="2"/>
      <c r="J112" s="2"/>
      <c r="K112" s="2"/>
      <c r="L112" s="2"/>
      <c r="M112" s="2"/>
      <c r="N112" s="2"/>
      <c r="O112" s="2"/>
      <c r="P112" s="2"/>
      <c r="Q112" s="2"/>
    </row>
    <row r="113" spans="2:17" ht="19.5" customHeight="1">
      <c r="B113" s="5"/>
      <c r="C113" s="5"/>
      <c r="D113" s="5"/>
      <c r="E113" s="5"/>
      <c r="F113" s="5"/>
      <c r="G113" s="5"/>
      <c r="H113" s="5"/>
      <c r="I113" s="5"/>
      <c r="J113" s="5"/>
      <c r="K113" s="5"/>
      <c r="L113" s="5"/>
      <c r="M113" s="5"/>
      <c r="N113" s="6"/>
      <c r="O113" s="6"/>
      <c r="P113" s="6"/>
      <c r="Q113" s="6"/>
    </row>
    <row r="114" spans="2:17" ht="19.5" customHeight="1">
      <c r="B114" s="2" t="s">
        <v>110</v>
      </c>
      <c r="C114" s="2"/>
      <c r="D114" s="2"/>
      <c r="E114" s="2"/>
      <c r="F114" s="2"/>
      <c r="G114" s="2"/>
      <c r="H114" s="2"/>
      <c r="I114" s="2"/>
      <c r="J114" s="2"/>
      <c r="K114" s="2"/>
      <c r="L114" s="2"/>
      <c r="M114" s="2"/>
      <c r="N114" s="2"/>
      <c r="O114" s="2"/>
      <c r="P114" s="2"/>
      <c r="Q114" s="2"/>
    </row>
    <row r="115" spans="2:17" ht="19.5" customHeight="1">
      <c r="B115" s="2"/>
      <c r="C115" s="2"/>
      <c r="D115" s="2"/>
      <c r="E115" s="2"/>
      <c r="F115" s="2"/>
      <c r="G115" s="2"/>
      <c r="H115" s="2"/>
      <c r="I115" s="2"/>
      <c r="J115" s="2"/>
      <c r="K115" s="2"/>
      <c r="L115" s="2"/>
      <c r="M115" s="2"/>
      <c r="N115" s="2"/>
      <c r="O115" s="2"/>
      <c r="P115" s="2"/>
      <c r="Q115" s="2"/>
    </row>
    <row r="116" spans="2:17" ht="19.5" customHeight="1">
      <c r="B116" s="4" t="s">
        <v>111</v>
      </c>
      <c r="C116" s="4"/>
      <c r="D116" s="4"/>
      <c r="E116" s="4"/>
      <c r="F116" s="4"/>
      <c r="G116" s="4"/>
      <c r="H116" s="4"/>
      <c r="I116" s="4"/>
      <c r="J116" s="4"/>
      <c r="K116" s="4"/>
      <c r="L116" s="4"/>
      <c r="M116" s="4"/>
      <c r="N116" s="4"/>
      <c r="O116" s="4"/>
      <c r="P116" s="4"/>
      <c r="Q116" s="4"/>
    </row>
    <row r="117" spans="2:17" ht="24" customHeight="1">
      <c r="B117" s="2" t="s">
        <v>112</v>
      </c>
      <c r="C117" s="2"/>
      <c r="D117" s="2"/>
      <c r="E117" s="2"/>
      <c r="F117" s="2"/>
      <c r="G117" s="2"/>
      <c r="H117" s="2"/>
      <c r="I117" s="2"/>
      <c r="J117" s="2"/>
      <c r="K117" s="2"/>
      <c r="L117" s="2"/>
      <c r="M117" s="2"/>
      <c r="N117" s="2"/>
      <c r="O117" s="2"/>
      <c r="P117" s="2"/>
      <c r="Q117" s="2"/>
    </row>
    <row r="118" spans="2:17" ht="19.5" customHeight="1">
      <c r="B118" s="2"/>
      <c r="C118" s="2"/>
      <c r="D118" s="2"/>
      <c r="E118" s="2"/>
      <c r="F118" s="2"/>
      <c r="G118" s="2"/>
      <c r="H118" s="2"/>
      <c r="I118" s="2"/>
      <c r="J118" s="2"/>
      <c r="K118" s="2"/>
      <c r="L118" s="2"/>
      <c r="M118" s="2"/>
      <c r="N118" s="2"/>
      <c r="O118" s="2"/>
      <c r="P118" s="2"/>
      <c r="Q118" s="2"/>
    </row>
    <row r="119" spans="1:17" ht="19.5" customHeight="1">
      <c r="A119" s="21" t="s">
        <v>113</v>
      </c>
      <c r="B119" s="29" t="s">
        <v>114</v>
      </c>
      <c r="C119" s="29"/>
      <c r="D119" s="29"/>
      <c r="E119" s="29"/>
      <c r="F119" s="29"/>
      <c r="G119" s="29"/>
      <c r="H119" s="29"/>
      <c r="I119" s="29"/>
      <c r="J119" s="29"/>
      <c r="K119" s="29"/>
      <c r="L119" s="29"/>
      <c r="M119" s="29"/>
      <c r="N119" s="30"/>
      <c r="O119" s="30"/>
      <c r="P119" s="30"/>
      <c r="Q119" s="30"/>
    </row>
    <row r="120" spans="2:17" ht="19.5" customHeight="1">
      <c r="B120" s="31" t="s">
        <v>115</v>
      </c>
      <c r="C120" s="29"/>
      <c r="D120" s="29"/>
      <c r="E120" s="29"/>
      <c r="F120" s="29"/>
      <c r="G120" s="29"/>
      <c r="H120" s="29"/>
      <c r="I120" s="29"/>
      <c r="J120" s="29"/>
      <c r="K120" s="29"/>
      <c r="L120" s="29"/>
      <c r="M120" s="29"/>
      <c r="N120" s="30"/>
      <c r="O120" s="30"/>
      <c r="P120" s="30"/>
      <c r="Q120" s="30"/>
    </row>
    <row r="121" spans="2:17" ht="19.5" customHeight="1">
      <c r="B121" s="32" t="s">
        <v>116</v>
      </c>
      <c r="C121" s="32"/>
      <c r="D121" s="32"/>
      <c r="E121" s="32"/>
      <c r="F121" s="32"/>
      <c r="G121" s="32"/>
      <c r="H121" s="32"/>
      <c r="I121" s="32"/>
      <c r="J121" s="32"/>
      <c r="K121" s="32"/>
      <c r="L121" s="32"/>
      <c r="M121" s="32"/>
      <c r="N121" s="32"/>
      <c r="O121" s="32"/>
      <c r="P121" s="32"/>
      <c r="Q121" s="32"/>
    </row>
    <row r="122" spans="2:17" ht="12.75">
      <c r="B122" s="32" t="s">
        <v>117</v>
      </c>
      <c r="C122" s="32"/>
      <c r="D122" s="32"/>
      <c r="E122" s="32"/>
      <c r="F122" s="32"/>
      <c r="G122" s="32"/>
      <c r="H122" s="32"/>
      <c r="I122" s="32"/>
      <c r="J122" s="32"/>
      <c r="K122" s="32"/>
      <c r="L122" s="32"/>
      <c r="M122" s="32"/>
      <c r="N122" s="32"/>
      <c r="O122" s="32"/>
      <c r="P122" s="32"/>
      <c r="Q122" s="32"/>
    </row>
    <row r="123" spans="2:17" ht="30" customHeight="1">
      <c r="B123" s="32" t="s">
        <v>118</v>
      </c>
      <c r="C123" s="32"/>
      <c r="D123" s="32"/>
      <c r="E123" s="32"/>
      <c r="F123" s="32"/>
      <c r="G123" s="32"/>
      <c r="H123" s="32"/>
      <c r="I123" s="32"/>
      <c r="J123" s="32"/>
      <c r="K123" s="32"/>
      <c r="L123" s="32"/>
      <c r="M123" s="32"/>
      <c r="N123" s="32"/>
      <c r="O123" s="32"/>
      <c r="P123" s="32"/>
      <c r="Q123" s="32"/>
    </row>
    <row r="124" spans="2:13" ht="30" customHeight="1">
      <c r="B124" s="33" t="s">
        <v>119</v>
      </c>
      <c r="C124" s="33"/>
      <c r="D124" s="33"/>
      <c r="E124" s="33"/>
      <c r="F124" s="33"/>
      <c r="G124" s="33"/>
      <c r="H124" s="33"/>
      <c r="I124" s="33"/>
      <c r="J124" s="33"/>
      <c r="K124" s="33"/>
      <c r="L124" s="33"/>
      <c r="M124" s="33"/>
    </row>
    <row r="125" spans="2:17" ht="12.75">
      <c r="B125" s="34" t="s">
        <v>120</v>
      </c>
      <c r="C125" s="34"/>
      <c r="D125" s="34"/>
      <c r="E125" s="34"/>
      <c r="F125" s="34"/>
      <c r="G125" s="34"/>
      <c r="H125" s="34"/>
      <c r="I125" s="34"/>
      <c r="J125" s="34"/>
      <c r="K125" s="34"/>
      <c r="L125" s="34"/>
      <c r="M125" s="34"/>
      <c r="N125" s="34"/>
      <c r="O125" s="34"/>
      <c r="P125" s="34"/>
      <c r="Q125" s="34"/>
    </row>
    <row r="126" spans="2:17" ht="30" customHeight="1">
      <c r="B126" s="34" t="s">
        <v>121</v>
      </c>
      <c r="C126" s="34"/>
      <c r="D126" s="34"/>
      <c r="E126" s="34"/>
      <c r="F126" s="34"/>
      <c r="G126" s="34"/>
      <c r="H126" s="34"/>
      <c r="I126" s="34"/>
      <c r="J126" s="34"/>
      <c r="K126" s="34"/>
      <c r="L126" s="34"/>
      <c r="M126" s="34"/>
      <c r="N126" s="34"/>
      <c r="O126" s="34"/>
      <c r="P126" s="34"/>
      <c r="Q126" s="34"/>
    </row>
    <row r="127" spans="2:17" ht="30" customHeight="1">
      <c r="B127" s="35" t="s">
        <v>122</v>
      </c>
      <c r="C127" s="36"/>
      <c r="D127" s="36"/>
      <c r="E127" s="36"/>
      <c r="F127" s="36"/>
      <c r="G127" s="36"/>
      <c r="H127" s="36"/>
      <c r="I127" s="36"/>
      <c r="J127" s="36"/>
      <c r="K127" s="36"/>
      <c r="L127" s="36"/>
      <c r="M127" s="36"/>
      <c r="N127" s="36"/>
      <c r="O127" s="36"/>
      <c r="P127" s="36"/>
      <c r="Q127" s="36"/>
    </row>
    <row r="128" spans="2:17" ht="30" customHeight="1">
      <c r="B128" s="35" t="s">
        <v>123</v>
      </c>
      <c r="C128" s="36"/>
      <c r="D128" s="36"/>
      <c r="E128" s="36"/>
      <c r="F128" s="36"/>
      <c r="G128" s="36"/>
      <c r="H128" s="36"/>
      <c r="I128" s="36"/>
      <c r="J128" s="36"/>
      <c r="K128" s="36"/>
      <c r="L128" s="36"/>
      <c r="M128" s="36"/>
      <c r="N128" s="36"/>
      <c r="O128" s="36"/>
      <c r="P128" s="36"/>
      <c r="Q128" s="36"/>
    </row>
    <row r="129" spans="2:17" ht="30" customHeight="1">
      <c r="B129" s="32" t="s">
        <v>124</v>
      </c>
      <c r="C129" s="32"/>
      <c r="D129" s="32"/>
      <c r="E129" s="32"/>
      <c r="F129" s="32"/>
      <c r="G129" s="32"/>
      <c r="H129" s="32"/>
      <c r="I129" s="32"/>
      <c r="J129" s="32"/>
      <c r="K129" s="32"/>
      <c r="L129" s="32"/>
      <c r="M129" s="32"/>
      <c r="N129" s="32"/>
      <c r="O129" s="32"/>
      <c r="P129" s="32"/>
      <c r="Q129" s="32"/>
    </row>
    <row r="130" spans="2:17" ht="12.75">
      <c r="B130" s="37" t="s">
        <v>125</v>
      </c>
      <c r="C130" s="37"/>
      <c r="D130" s="37"/>
      <c r="E130" s="37"/>
      <c r="F130" s="37"/>
      <c r="G130" s="37"/>
      <c r="H130" s="37"/>
      <c r="I130" s="37"/>
      <c r="J130" s="37"/>
      <c r="K130" s="37"/>
      <c r="L130" s="37"/>
      <c r="M130" s="37"/>
      <c r="N130" s="37"/>
      <c r="O130" s="37"/>
      <c r="P130" s="37"/>
      <c r="Q130" s="37"/>
    </row>
    <row r="131" ht="12.75">
      <c r="B131" s="38" t="s">
        <v>126</v>
      </c>
    </row>
    <row r="134" ht="12.75">
      <c r="B134" s="39"/>
    </row>
    <row r="136" ht="12.75">
      <c r="B136" s="39"/>
    </row>
    <row r="137" ht="12.75">
      <c r="B137" s="39"/>
    </row>
    <row r="138" ht="12.75">
      <c r="B138" s="39"/>
    </row>
    <row r="139" spans="2:3" ht="12.75">
      <c r="B139" s="39"/>
      <c r="C139" s="39"/>
    </row>
    <row r="140" spans="2:5" ht="12.75">
      <c r="B140" s="39"/>
      <c r="E140" s="39"/>
    </row>
    <row r="141" spans="2:4" ht="12.75">
      <c r="B141" s="39"/>
      <c r="D141" s="39"/>
    </row>
    <row r="142" ht="12.75">
      <c r="B142" s="40"/>
    </row>
    <row r="143" spans="2:4" ht="12.75">
      <c r="B143" s="39"/>
      <c r="D143" s="39"/>
    </row>
    <row r="144" ht="12.75">
      <c r="B144" s="40"/>
    </row>
    <row r="145" spans="2:4" ht="12.75">
      <c r="B145" s="39"/>
      <c r="D145" s="39"/>
    </row>
    <row r="146" spans="2:3" ht="12.75">
      <c r="B146" s="39"/>
      <c r="C146" s="39"/>
    </row>
    <row r="147" ht="12.75">
      <c r="B147" s="39"/>
    </row>
  </sheetData>
  <sheetProtection password="8FFD" sheet="1" formatRows="0"/>
  <mergeCells count="84">
    <mergeCell ref="B1:Q1"/>
    <mergeCell ref="B2:Q2"/>
    <mergeCell ref="B3:Q3"/>
    <mergeCell ref="B4:Q4"/>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19:Q19"/>
    <mergeCell ref="B20:Q20"/>
    <mergeCell ref="B22:Q22"/>
    <mergeCell ref="B24:Q24"/>
    <mergeCell ref="B25:Q25"/>
    <mergeCell ref="B26:Q26"/>
    <mergeCell ref="B27:Q27"/>
    <mergeCell ref="B28:Q28"/>
    <mergeCell ref="B29:Q29"/>
    <mergeCell ref="B30:Q30"/>
    <mergeCell ref="B31:Q31"/>
    <mergeCell ref="B32:Q32"/>
    <mergeCell ref="B33:Q33"/>
    <mergeCell ref="B35:Q35"/>
    <mergeCell ref="B36:Q36"/>
    <mergeCell ref="B37:Q37"/>
    <mergeCell ref="B38:Q38"/>
    <mergeCell ref="B39:Q39"/>
    <mergeCell ref="B40:Q40"/>
    <mergeCell ref="B41:Q41"/>
    <mergeCell ref="B42:Q42"/>
    <mergeCell ref="B43:Q43"/>
    <mergeCell ref="B44:Q44"/>
    <mergeCell ref="B45:Q45"/>
    <mergeCell ref="B46:Q46"/>
    <mergeCell ref="B47:Q47"/>
    <mergeCell ref="B48:Q48"/>
    <mergeCell ref="B49:Q49"/>
    <mergeCell ref="B50:Q50"/>
    <mergeCell ref="B51:Q51"/>
    <mergeCell ref="B52:Q52"/>
    <mergeCell ref="B53:Q53"/>
    <mergeCell ref="B88:Q88"/>
    <mergeCell ref="B89:Q89"/>
    <mergeCell ref="B90:Q90"/>
    <mergeCell ref="B91:Q91"/>
    <mergeCell ref="B92:Q92"/>
    <mergeCell ref="B93:Q93"/>
    <mergeCell ref="B94:Q94"/>
    <mergeCell ref="B95:Q95"/>
    <mergeCell ref="B96:Q96"/>
    <mergeCell ref="B97:Q97"/>
    <mergeCell ref="B98:Q98"/>
    <mergeCell ref="B99:Q99"/>
    <mergeCell ref="B100:Q100"/>
    <mergeCell ref="B101:Q101"/>
    <mergeCell ref="B102:Q102"/>
    <mergeCell ref="B103:Q103"/>
    <mergeCell ref="B105:P105"/>
    <mergeCell ref="B106:Q106"/>
    <mergeCell ref="B109:Q109"/>
    <mergeCell ref="B110:Q110"/>
    <mergeCell ref="B111:Q111"/>
    <mergeCell ref="B112:Q112"/>
    <mergeCell ref="B114:Q114"/>
    <mergeCell ref="B115:Q115"/>
    <mergeCell ref="B116:Q116"/>
    <mergeCell ref="B117:Q117"/>
    <mergeCell ref="B118:Q118"/>
    <mergeCell ref="B121:Q121"/>
    <mergeCell ref="B122:Q122"/>
    <mergeCell ref="B123:Q123"/>
    <mergeCell ref="B125:Q125"/>
    <mergeCell ref="B126:Q126"/>
    <mergeCell ref="B129:Q129"/>
    <mergeCell ref="B130:Q130"/>
  </mergeCells>
  <hyperlinks>
    <hyperlink ref="C58" r:id="rId1" display="See "/>
    <hyperlink ref="D58" r:id="rId2" display="http://www.dangl.at/ausruest/vid_tim/vid_tim1.htm"/>
  </hyperlink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indexed="18"/>
  </sheetPr>
  <dimension ref="A1:AF49"/>
  <sheetViews>
    <sheetView showGridLines="0" tabSelected="1" zoomScale="90" zoomScaleNormal="90" workbookViewId="0" topLeftCell="A1">
      <pane ySplit="3" topLeftCell="A23" activePane="bottomLeft" state="frozen"/>
      <selection pane="topLeft" activeCell="A1" sqref="A1"/>
      <selection pane="bottomLeft" activeCell="M35" sqref="M35"/>
    </sheetView>
  </sheetViews>
  <sheetFormatPr defaultColWidth="9.140625" defaultRowHeight="12.75"/>
  <cols>
    <col min="1" max="4" width="5.7109375" style="41" customWidth="1"/>
    <col min="5" max="5" width="9.8515625" style="41" customWidth="1"/>
    <col min="6" max="6" width="9.57421875" style="41" customWidth="1"/>
    <col min="7" max="7" width="1.7109375" style="41" customWidth="1"/>
    <col min="8" max="8" width="9.57421875" style="41" customWidth="1"/>
    <col min="9" max="9" width="1.7109375" style="41" customWidth="1"/>
    <col min="10" max="15" width="5.7109375" style="41" customWidth="1"/>
    <col min="16" max="16" width="11.00390625" style="41" customWidth="1"/>
    <col min="17" max="17" width="2.7109375" style="41" customWidth="1"/>
    <col min="18" max="21" width="5.7109375" style="41" customWidth="1"/>
    <col min="22" max="22" width="6.28125" style="41" customWidth="1"/>
    <col min="23" max="25" width="5.7109375" style="41" customWidth="1"/>
    <col min="26" max="26" width="1.7109375" style="41" customWidth="1"/>
    <col min="27" max="27" width="5.7109375" style="41" customWidth="1"/>
    <col min="28" max="28" width="1.7109375" style="41" customWidth="1"/>
    <col min="29" max="29" width="7.140625" style="41" customWidth="1"/>
    <col min="30" max="31" width="5.7109375" style="41" customWidth="1"/>
    <col min="32" max="32" width="4.7109375" style="41" customWidth="1"/>
    <col min="33" max="16384" width="9.140625" style="41" customWidth="1"/>
  </cols>
  <sheetData>
    <row r="1" spans="1:29" ht="27.75" customHeight="1">
      <c r="A1" s="42" t="s">
        <v>127</v>
      </c>
      <c r="B1" s="42"/>
      <c r="C1" s="42"/>
      <c r="D1" s="42"/>
      <c r="E1" s="42"/>
      <c r="F1" s="42"/>
      <c r="G1" s="43" t="s">
        <v>128</v>
      </c>
      <c r="H1" s="43"/>
      <c r="I1" s="43"/>
      <c r="J1" s="43"/>
      <c r="K1" s="43"/>
      <c r="L1" s="43"/>
      <c r="M1" s="43"/>
      <c r="N1" s="43"/>
      <c r="O1" s="43"/>
      <c r="P1" s="43"/>
      <c r="Q1" s="43"/>
      <c r="R1" s="43"/>
      <c r="S1" s="43"/>
      <c r="T1" s="43"/>
      <c r="U1" s="43"/>
      <c r="V1" s="43"/>
      <c r="W1" s="44"/>
      <c r="X1" s="44"/>
      <c r="Y1" s="44"/>
      <c r="Z1" s="44"/>
      <c r="AA1" s="45"/>
      <c r="AB1" s="44"/>
      <c r="AC1" s="44"/>
    </row>
    <row r="2" spans="1:29" ht="18" customHeight="1">
      <c r="A2" s="46" t="s">
        <v>129</v>
      </c>
      <c r="B2" s="46"/>
      <c r="C2" s="46"/>
      <c r="D2" s="46"/>
      <c r="E2" s="46"/>
      <c r="F2" s="46"/>
      <c r="G2" s="47"/>
      <c r="H2" s="47"/>
      <c r="I2" s="47"/>
      <c r="J2" s="48" t="s">
        <v>130</v>
      </c>
      <c r="K2" s="48"/>
      <c r="L2" s="48"/>
      <c r="M2" s="48"/>
      <c r="N2" s="48"/>
      <c r="O2" s="48"/>
      <c r="P2" s="48"/>
      <c r="Q2" s="48"/>
      <c r="R2" s="48"/>
      <c r="S2" s="48"/>
      <c r="T2" s="48"/>
      <c r="U2" s="47"/>
      <c r="Z2" s="49" t="s">
        <v>131</v>
      </c>
      <c r="AA2" s="49"/>
      <c r="AB2" s="49"/>
      <c r="AC2" s="49"/>
    </row>
    <row r="3" spans="1:29" ht="13.5" customHeight="1">
      <c r="A3" s="50"/>
      <c r="B3" s="50"/>
      <c r="C3" s="50"/>
      <c r="D3" s="50"/>
      <c r="E3" s="50"/>
      <c r="F3" s="50"/>
      <c r="G3" s="47"/>
      <c r="H3" s="47"/>
      <c r="I3" s="47"/>
      <c r="J3" s="47"/>
      <c r="K3" s="47"/>
      <c r="L3" s="47"/>
      <c r="M3" s="47"/>
      <c r="N3" s="47"/>
      <c r="O3" s="47"/>
      <c r="P3" s="47"/>
      <c r="Q3" s="47"/>
      <c r="R3" s="47"/>
      <c r="S3" s="51"/>
      <c r="T3" s="52"/>
      <c r="U3" s="52"/>
      <c r="Y3" s="53"/>
      <c r="Z3" s="54"/>
      <c r="AA3" s="54"/>
      <c r="AB3" s="54"/>
      <c r="AC3" s="54"/>
    </row>
    <row r="4" spans="2:29" ht="12" customHeight="1">
      <c r="B4" s="47"/>
      <c r="C4" s="47"/>
      <c r="D4" s="47"/>
      <c r="E4" s="47"/>
      <c r="F4" s="47"/>
      <c r="G4" s="47"/>
      <c r="H4" s="47"/>
      <c r="I4" s="47"/>
      <c r="J4" s="47"/>
      <c r="K4" s="47"/>
      <c r="L4" s="47"/>
      <c r="M4" s="47"/>
      <c r="N4" s="47"/>
      <c r="O4" s="47"/>
      <c r="P4" s="47"/>
      <c r="Q4" s="47"/>
      <c r="R4" s="47"/>
      <c r="S4" s="51"/>
      <c r="T4" s="52"/>
      <c r="U4" s="52"/>
      <c r="Y4" s="53" t="s">
        <v>132</v>
      </c>
      <c r="Z4" s="53"/>
      <c r="AA4" s="53" t="s">
        <v>133</v>
      </c>
      <c r="AB4" s="53"/>
      <c r="AC4" s="55" t="s">
        <v>134</v>
      </c>
    </row>
    <row r="5" spans="2:29" ht="19.5" customHeight="1">
      <c r="B5" s="56" t="s">
        <v>135</v>
      </c>
      <c r="C5" s="56"/>
      <c r="D5" s="57">
        <v>2015</v>
      </c>
      <c r="E5" s="57"/>
      <c r="F5" s="58"/>
      <c r="G5" s="58"/>
      <c r="H5" s="56" t="s">
        <v>136</v>
      </c>
      <c r="I5" s="56"/>
      <c r="J5" s="56"/>
      <c r="K5" s="59" t="s">
        <v>137</v>
      </c>
      <c r="L5" s="59"/>
      <c r="M5" s="47"/>
      <c r="N5" s="60" t="s">
        <v>138</v>
      </c>
      <c r="O5" s="60"/>
      <c r="P5" s="57">
        <v>4</v>
      </c>
      <c r="Q5" s="57"/>
      <c r="R5" s="57"/>
      <c r="S5" s="61"/>
      <c r="T5" s="62" t="s">
        <v>139</v>
      </c>
      <c r="U5" s="62"/>
      <c r="V5" s="62"/>
      <c r="W5" s="62"/>
      <c r="X5" s="62"/>
      <c r="Y5" s="63">
        <v>16</v>
      </c>
      <c r="Z5" s="61" t="s">
        <v>140</v>
      </c>
      <c r="AA5" s="64">
        <v>7</v>
      </c>
      <c r="AB5" s="65" t="s">
        <v>140</v>
      </c>
      <c r="AC5" s="66">
        <v>14</v>
      </c>
    </row>
    <row r="6" spans="2:29" ht="12" customHeight="1">
      <c r="B6" s="52"/>
      <c r="C6" s="58"/>
      <c r="D6" s="52"/>
      <c r="E6" s="58"/>
      <c r="F6" s="58"/>
      <c r="G6" s="58"/>
      <c r="H6" s="58"/>
      <c r="I6" s="58"/>
      <c r="J6" s="52"/>
      <c r="K6" s="58"/>
      <c r="L6" s="67"/>
      <c r="M6" s="67"/>
      <c r="N6" s="68"/>
      <c r="O6" s="58"/>
      <c r="P6" s="52"/>
      <c r="Q6" s="52"/>
      <c r="R6" s="52"/>
      <c r="S6" s="69" t="s">
        <v>141</v>
      </c>
      <c r="T6" s="69"/>
      <c r="U6" s="69"/>
      <c r="V6" s="69"/>
      <c r="X6" s="70" t="s">
        <v>142</v>
      </c>
      <c r="Y6" s="70"/>
      <c r="Z6" s="70"/>
      <c r="AA6" s="70"/>
      <c r="AB6" s="70"/>
      <c r="AC6" s="70"/>
    </row>
    <row r="7" spans="1:29" ht="19.5" customHeight="1">
      <c r="A7" s="60" t="s">
        <v>143</v>
      </c>
      <c r="B7" s="60"/>
      <c r="C7" s="60"/>
      <c r="D7" s="71" t="s">
        <v>144</v>
      </c>
      <c r="E7" s="72">
        <v>345</v>
      </c>
      <c r="F7" s="72"/>
      <c r="G7" s="73"/>
      <c r="H7" s="74" t="s">
        <v>145</v>
      </c>
      <c r="I7" s="74"/>
      <c r="J7" s="74"/>
      <c r="K7" s="75" t="s">
        <v>146</v>
      </c>
      <c r="L7" s="75"/>
      <c r="M7" s="75"/>
      <c r="N7" s="75"/>
      <c r="O7" s="75"/>
      <c r="P7" s="60" t="s">
        <v>147</v>
      </c>
      <c r="Q7" s="60"/>
      <c r="R7" s="60"/>
      <c r="S7" s="59" t="s">
        <v>148</v>
      </c>
      <c r="T7" s="59"/>
      <c r="U7" s="59"/>
      <c r="V7" s="59"/>
      <c r="W7" s="58"/>
      <c r="X7" s="76" t="s">
        <v>149</v>
      </c>
      <c r="Y7" s="76"/>
      <c r="Z7" s="76"/>
      <c r="AA7" s="76"/>
      <c r="AB7" s="76"/>
      <c r="AC7" s="76"/>
    </row>
    <row r="8" spans="2:29" ht="15.75" customHeight="1">
      <c r="B8" s="52"/>
      <c r="C8" s="52"/>
      <c r="D8" s="52"/>
      <c r="E8" s="77"/>
      <c r="F8" s="77"/>
      <c r="G8" s="77"/>
      <c r="H8" s="77"/>
      <c r="I8" s="77"/>
      <c r="J8" s="77"/>
      <c r="K8" s="77"/>
      <c r="L8" s="77"/>
      <c r="M8" s="77"/>
      <c r="N8" s="77"/>
      <c r="O8" s="77"/>
      <c r="P8" s="52"/>
      <c r="Q8" s="52"/>
      <c r="R8" s="52"/>
      <c r="S8" s="52"/>
      <c r="T8" s="52"/>
      <c r="U8" s="78"/>
      <c r="V8" s="78"/>
      <c r="W8" s="78"/>
      <c r="X8" s="78"/>
      <c r="Y8" s="78"/>
      <c r="Z8" s="78"/>
      <c r="AA8" s="78"/>
      <c r="AB8" s="78"/>
      <c r="AC8" s="78"/>
    </row>
    <row r="9" spans="1:29" ht="15.75" customHeight="1">
      <c r="A9" s="79" t="s">
        <v>150</v>
      </c>
      <c r="B9" s="79"/>
      <c r="C9" s="79"/>
      <c r="D9" s="76" t="s">
        <v>151</v>
      </c>
      <c r="E9" s="76"/>
      <c r="F9" s="76"/>
      <c r="G9" s="76"/>
      <c r="H9" s="76"/>
      <c r="I9" s="76"/>
      <c r="J9" s="76"/>
      <c r="K9" s="76"/>
      <c r="L9" s="76"/>
      <c r="M9" s="76"/>
      <c r="N9" s="76"/>
      <c r="O9" s="76"/>
      <c r="P9" s="80" t="s">
        <v>152</v>
      </c>
      <c r="Q9" s="80"/>
      <c r="R9" s="80"/>
      <c r="S9" s="81" t="s">
        <v>153</v>
      </c>
      <c r="T9" s="81"/>
      <c r="U9" s="81"/>
      <c r="V9" s="81"/>
      <c r="W9" s="81"/>
      <c r="X9" s="81"/>
      <c r="Y9" s="81"/>
      <c r="Z9" s="81"/>
      <c r="AA9" s="81"/>
      <c r="AB9" s="81"/>
      <c r="AC9" s="81"/>
    </row>
    <row r="10" spans="2:29" ht="3.75" customHeight="1">
      <c r="B10" s="52"/>
      <c r="C10" s="52"/>
      <c r="D10" s="82"/>
      <c r="E10" s="83"/>
      <c r="F10" s="83"/>
      <c r="G10" s="83"/>
      <c r="H10" s="83"/>
      <c r="I10" s="83"/>
      <c r="J10" s="83"/>
      <c r="K10" s="83"/>
      <c r="L10" s="83"/>
      <c r="M10" s="83"/>
      <c r="N10" s="83"/>
      <c r="O10" s="83"/>
      <c r="P10" s="58"/>
      <c r="Q10" s="58"/>
      <c r="R10" s="58"/>
      <c r="S10" s="82"/>
      <c r="T10" s="84"/>
      <c r="U10" s="85"/>
      <c r="V10" s="85"/>
      <c r="W10" s="85"/>
      <c r="X10" s="85"/>
      <c r="Y10" s="85"/>
      <c r="Z10" s="85"/>
      <c r="AA10" s="85"/>
      <c r="AB10" s="85"/>
      <c r="AC10" s="85"/>
    </row>
    <row r="11" spans="1:29" ht="15.75" customHeight="1">
      <c r="A11" s="86" t="s">
        <v>154</v>
      </c>
      <c r="B11" s="86"/>
      <c r="C11" s="86"/>
      <c r="D11" s="87" t="s">
        <v>155</v>
      </c>
      <c r="E11" s="87"/>
      <c r="F11" s="87"/>
      <c r="G11" s="87"/>
      <c r="H11" s="87"/>
      <c r="I11" s="87"/>
      <c r="J11" s="87"/>
      <c r="K11" s="87"/>
      <c r="L11" s="87"/>
      <c r="M11" s="87"/>
      <c r="N11" s="87"/>
      <c r="O11" s="87"/>
      <c r="P11" s="88" t="s">
        <v>156</v>
      </c>
      <c r="Q11" s="88"/>
      <c r="R11" s="88"/>
      <c r="S11" s="87" t="s">
        <v>157</v>
      </c>
      <c r="T11" s="87"/>
      <c r="U11" s="87"/>
      <c r="V11" s="87"/>
      <c r="W11" s="87"/>
      <c r="X11" s="87"/>
      <c r="Y11" s="87"/>
      <c r="Z11" s="87"/>
      <c r="AA11" s="87"/>
      <c r="AB11" s="87"/>
      <c r="AC11" s="87"/>
    </row>
    <row r="12" spans="1:29" ht="3.75" customHeight="1">
      <c r="A12" s="89"/>
      <c r="B12" s="90"/>
      <c r="C12" s="90"/>
      <c r="D12" s="82"/>
      <c r="E12" s="83"/>
      <c r="F12" s="83"/>
      <c r="G12" s="83"/>
      <c r="H12" s="83"/>
      <c r="I12" s="83"/>
      <c r="J12" s="83"/>
      <c r="K12" s="83"/>
      <c r="L12" s="83"/>
      <c r="M12" s="83"/>
      <c r="N12" s="83"/>
      <c r="O12" s="83"/>
      <c r="P12" s="90"/>
      <c r="Q12" s="90"/>
      <c r="R12" s="90"/>
      <c r="S12" s="85"/>
      <c r="T12" s="91"/>
      <c r="U12" s="85"/>
      <c r="V12" s="85"/>
      <c r="W12" s="85"/>
      <c r="X12" s="85"/>
      <c r="Y12" s="85"/>
      <c r="Z12" s="85"/>
      <c r="AA12" s="85"/>
      <c r="AB12" s="85"/>
      <c r="AC12" s="85"/>
    </row>
    <row r="13" spans="1:29" ht="15.75" customHeight="1">
      <c r="A13" s="86" t="s">
        <v>158</v>
      </c>
      <c r="B13" s="86"/>
      <c r="C13" s="86"/>
      <c r="D13" s="87" t="s">
        <v>159</v>
      </c>
      <c r="E13" s="87"/>
      <c r="F13" s="87"/>
      <c r="G13" s="87"/>
      <c r="H13" s="87"/>
      <c r="I13" s="87"/>
      <c r="J13" s="87"/>
      <c r="K13" s="87"/>
      <c r="L13" s="87"/>
      <c r="M13" s="87"/>
      <c r="N13" s="87"/>
      <c r="O13" s="87"/>
      <c r="P13" s="88" t="s">
        <v>160</v>
      </c>
      <c r="Q13" s="88"/>
      <c r="R13" s="88"/>
      <c r="S13" s="87"/>
      <c r="T13" s="87"/>
      <c r="U13" s="87"/>
      <c r="V13" s="87"/>
      <c r="W13" s="87"/>
      <c r="X13" s="87"/>
      <c r="Y13" s="87"/>
      <c r="Z13" s="87"/>
      <c r="AA13" s="87"/>
      <c r="AB13" s="87"/>
      <c r="AC13" s="87"/>
    </row>
    <row r="14" spans="2:29" ht="15.75" customHeight="1">
      <c r="B14" s="53"/>
      <c r="C14" s="53"/>
      <c r="D14" s="58"/>
      <c r="E14" s="92"/>
      <c r="F14" s="92"/>
      <c r="G14" s="92"/>
      <c r="H14" s="92"/>
      <c r="I14" s="92"/>
      <c r="J14" s="92"/>
      <c r="K14" s="92"/>
      <c r="L14" s="92"/>
      <c r="M14" s="92"/>
      <c r="N14" s="92"/>
      <c r="O14" s="92"/>
      <c r="P14" s="58"/>
      <c r="Q14" s="58"/>
      <c r="R14" s="58"/>
      <c r="S14" s="58"/>
      <c r="T14" s="58"/>
      <c r="U14" s="78"/>
      <c r="V14" s="78"/>
      <c r="W14" s="78"/>
      <c r="X14" s="78"/>
      <c r="Y14" s="78"/>
      <c r="Z14" s="78"/>
      <c r="AA14" s="78"/>
      <c r="AB14" s="78"/>
      <c r="AC14" s="78"/>
    </row>
    <row r="15" spans="1:29" ht="15.75" customHeight="1">
      <c r="A15" s="93" t="s">
        <v>161</v>
      </c>
      <c r="B15" s="93"/>
      <c r="C15" s="93"/>
      <c r="D15" s="93"/>
      <c r="E15" s="76" t="s">
        <v>162</v>
      </c>
      <c r="F15" s="76"/>
      <c r="G15" s="76"/>
      <c r="H15" s="76"/>
      <c r="I15" s="76"/>
      <c r="J15" s="76"/>
      <c r="K15" s="76"/>
      <c r="L15" s="76"/>
      <c r="M15" s="76"/>
      <c r="N15" s="76"/>
      <c r="O15" s="76"/>
      <c r="P15" s="76"/>
      <c r="Q15" s="76"/>
      <c r="R15" s="76"/>
      <c r="S15" s="94" t="s">
        <v>163</v>
      </c>
      <c r="T15" s="94"/>
      <c r="U15" s="94"/>
      <c r="V15" s="94"/>
      <c r="W15" s="94"/>
      <c r="X15" s="94"/>
      <c r="Y15" s="94"/>
      <c r="Z15" s="94"/>
      <c r="AA15" s="94"/>
      <c r="AB15" s="94"/>
      <c r="AC15" s="94"/>
    </row>
    <row r="16" spans="2:29" ht="15.75" customHeight="1">
      <c r="B16" s="53"/>
      <c r="C16" s="53"/>
      <c r="D16" s="58"/>
      <c r="E16" s="58"/>
      <c r="F16" s="52"/>
      <c r="G16" s="52"/>
      <c r="H16" s="52"/>
      <c r="I16" s="52"/>
      <c r="J16" s="52"/>
      <c r="K16" s="52"/>
      <c r="L16" s="52"/>
      <c r="M16" s="52"/>
      <c r="N16" s="52"/>
      <c r="O16" s="52"/>
      <c r="P16" s="58"/>
      <c r="Q16" s="58"/>
      <c r="R16" s="58"/>
      <c r="S16" s="58"/>
      <c r="T16" s="58"/>
      <c r="U16" s="78"/>
      <c r="V16" s="78"/>
      <c r="W16" s="78"/>
      <c r="X16" s="78"/>
      <c r="Y16" s="78"/>
      <c r="Z16" s="78"/>
      <c r="AA16" s="78"/>
      <c r="AB16" s="78"/>
      <c r="AC16" s="78"/>
    </row>
    <row r="17" spans="2:24" ht="15.75" customHeight="1">
      <c r="B17" s="52"/>
      <c r="C17" s="52"/>
      <c r="D17" s="53"/>
      <c r="E17" s="95" t="s">
        <v>164</v>
      </c>
      <c r="F17" s="95"/>
      <c r="G17" s="95"/>
      <c r="H17" s="95"/>
      <c r="I17" s="52"/>
      <c r="J17" s="53" t="s">
        <v>165</v>
      </c>
      <c r="K17" s="52"/>
      <c r="L17" s="52"/>
      <c r="M17" s="52"/>
      <c r="N17" s="95" t="s">
        <v>164</v>
      </c>
      <c r="O17" s="95"/>
      <c r="P17" s="95"/>
      <c r="Q17" s="58"/>
      <c r="R17" s="53" t="s">
        <v>166</v>
      </c>
      <c r="S17" s="53"/>
      <c r="T17" s="52"/>
      <c r="U17" s="52"/>
      <c r="W17" s="53" t="s">
        <v>167</v>
      </c>
      <c r="X17" s="53"/>
    </row>
    <row r="18" spans="1:29" ht="15.75" customHeight="1">
      <c r="A18" s="93" t="s">
        <v>168</v>
      </c>
      <c r="B18" s="93"/>
      <c r="C18" s="96" t="s">
        <v>169</v>
      </c>
      <c r="D18" s="96"/>
      <c r="E18" s="97" t="s">
        <v>170</v>
      </c>
      <c r="F18" s="97"/>
      <c r="G18" s="97"/>
      <c r="H18" s="97"/>
      <c r="I18" s="98"/>
      <c r="J18" s="99" t="s">
        <v>171</v>
      </c>
      <c r="K18" s="100"/>
      <c r="L18" s="101" t="s">
        <v>172</v>
      </c>
      <c r="M18" s="101"/>
      <c r="N18" s="97" t="s">
        <v>173</v>
      </c>
      <c r="O18" s="97"/>
      <c r="P18" s="97"/>
      <c r="Q18" s="98"/>
      <c r="R18" s="99" t="s">
        <v>174</v>
      </c>
      <c r="S18" s="102"/>
      <c r="T18" s="101" t="s">
        <v>175</v>
      </c>
      <c r="U18" s="101"/>
      <c r="V18" s="103">
        <v>66</v>
      </c>
      <c r="W18" s="99" t="s">
        <v>176</v>
      </c>
      <c r="X18" s="101" t="s">
        <v>177</v>
      </c>
      <c r="Y18" s="101"/>
      <c r="Z18" s="104"/>
      <c r="AA18" s="105" t="s">
        <v>178</v>
      </c>
      <c r="AB18" s="105"/>
      <c r="AC18" s="105"/>
    </row>
    <row r="19" spans="2:29" ht="15.75" customHeight="1">
      <c r="B19" s="52"/>
      <c r="C19" s="52"/>
      <c r="D19" s="52"/>
      <c r="E19" s="52"/>
      <c r="F19" s="52"/>
      <c r="G19" s="52"/>
      <c r="H19" s="53" t="s">
        <v>179</v>
      </c>
      <c r="I19" s="53"/>
      <c r="J19" s="52"/>
      <c r="K19" s="52"/>
      <c r="L19" s="52"/>
      <c r="M19" s="52"/>
      <c r="N19" s="52"/>
      <c r="O19" s="52"/>
      <c r="P19" s="52"/>
      <c r="Q19" s="52"/>
      <c r="R19" s="52"/>
      <c r="S19" s="52"/>
      <c r="T19" s="77"/>
      <c r="U19" s="77"/>
      <c r="V19" s="77"/>
      <c r="W19" s="77"/>
      <c r="X19" s="77"/>
      <c r="Y19" s="77"/>
      <c r="Z19" s="77"/>
      <c r="AA19" s="77"/>
      <c r="AB19" s="77"/>
      <c r="AC19" s="77"/>
    </row>
    <row r="20" spans="1:29" ht="15.75" customHeight="1">
      <c r="A20" s="106" t="s">
        <v>180</v>
      </c>
      <c r="B20" s="106"/>
      <c r="C20" s="101" t="s">
        <v>181</v>
      </c>
      <c r="D20" s="101"/>
      <c r="E20" s="107">
        <v>25.4</v>
      </c>
      <c r="F20" s="107"/>
      <c r="G20" s="108"/>
      <c r="H20" s="99" t="s">
        <v>182</v>
      </c>
      <c r="I20" s="109"/>
      <c r="J20" s="101" t="s">
        <v>183</v>
      </c>
      <c r="K20" s="101"/>
      <c r="L20" s="110">
        <v>3.2</v>
      </c>
      <c r="M20" s="101" t="s">
        <v>184</v>
      </c>
      <c r="N20" s="101"/>
      <c r="O20" s="101"/>
      <c r="P20" s="110"/>
      <c r="Q20" s="111"/>
      <c r="R20" s="96" t="s">
        <v>185</v>
      </c>
      <c r="S20" s="96"/>
      <c r="T20" s="76" t="s">
        <v>186</v>
      </c>
      <c r="U20" s="76"/>
      <c r="V20" s="76"/>
      <c r="W20" s="76"/>
      <c r="X20" s="76"/>
      <c r="Y20" s="76"/>
      <c r="Z20" s="76"/>
      <c r="AA20" s="76"/>
      <c r="AB20" s="76"/>
      <c r="AC20" s="76"/>
    </row>
    <row r="21" spans="2:22" ht="15.75" customHeight="1">
      <c r="B21" s="52"/>
      <c r="C21" s="77"/>
      <c r="D21" s="77"/>
      <c r="E21" s="77"/>
      <c r="F21" s="77"/>
      <c r="G21" s="77"/>
      <c r="H21" s="77"/>
      <c r="I21" s="77"/>
      <c r="J21" s="77"/>
      <c r="K21" s="77"/>
      <c r="L21" s="52"/>
      <c r="M21" s="52"/>
      <c r="N21" s="58"/>
      <c r="O21" s="77"/>
      <c r="P21" s="77"/>
      <c r="Q21" s="77"/>
      <c r="R21" s="77"/>
      <c r="S21" s="77"/>
      <c r="T21" s="77"/>
      <c r="U21" s="77"/>
      <c r="V21" s="77"/>
    </row>
    <row r="22" spans="1:29" ht="15.75" customHeight="1">
      <c r="A22" s="93" t="s">
        <v>187</v>
      </c>
      <c r="B22" s="93"/>
      <c r="C22" s="76" t="s">
        <v>188</v>
      </c>
      <c r="D22" s="76"/>
      <c r="E22" s="76"/>
      <c r="F22" s="76"/>
      <c r="G22" s="76"/>
      <c r="H22" s="76"/>
      <c r="I22" s="76"/>
      <c r="J22" s="76"/>
      <c r="K22" s="76"/>
      <c r="L22" s="112"/>
      <c r="M22" s="80" t="s">
        <v>189</v>
      </c>
      <c r="N22" s="80"/>
      <c r="O22" s="76" t="s">
        <v>190</v>
      </c>
      <c r="P22" s="76"/>
      <c r="Q22" s="76"/>
      <c r="R22" s="76"/>
      <c r="S22" s="76"/>
      <c r="T22" s="76"/>
      <c r="U22" s="76"/>
      <c r="V22" s="76"/>
      <c r="W22" s="113" t="s">
        <v>191</v>
      </c>
      <c r="X22" s="113"/>
      <c r="Y22" s="113"/>
      <c r="Z22" s="113"/>
      <c r="AA22" s="114" t="s">
        <v>192</v>
      </c>
      <c r="AB22" s="114"/>
      <c r="AC22" s="114"/>
    </row>
    <row r="23" spans="1:29" ht="15.75" customHeight="1">
      <c r="A23" s="115"/>
      <c r="B23" s="115"/>
      <c r="C23" s="115"/>
      <c r="D23" s="115"/>
      <c r="E23" s="115"/>
      <c r="F23" s="115"/>
      <c r="G23" s="115"/>
      <c r="H23" s="115"/>
      <c r="I23" s="115"/>
      <c r="J23" s="115"/>
      <c r="K23" s="116" t="s">
        <v>193</v>
      </c>
      <c r="L23" s="52"/>
      <c r="M23" s="52"/>
      <c r="O23" s="117" t="s">
        <v>194</v>
      </c>
      <c r="P23" s="78"/>
      <c r="Q23" s="78"/>
      <c r="R23" s="78"/>
      <c r="S23" s="78"/>
      <c r="T23" s="78"/>
      <c r="U23" s="78"/>
      <c r="V23" s="118" t="s">
        <v>195</v>
      </c>
      <c r="W23" s="78"/>
      <c r="X23" s="78"/>
      <c r="Y23" s="78"/>
      <c r="Z23" s="78"/>
      <c r="AA23" s="78"/>
      <c r="AB23" s="78"/>
      <c r="AC23" s="78"/>
    </row>
    <row r="24" spans="1:30" ht="15.75" customHeight="1">
      <c r="A24" s="93" t="s">
        <v>196</v>
      </c>
      <c r="B24" s="93"/>
      <c r="C24" s="78" t="s">
        <v>197</v>
      </c>
      <c r="D24" s="78"/>
      <c r="E24" s="119" t="s">
        <v>198</v>
      </c>
      <c r="F24" s="119"/>
      <c r="G24" s="119"/>
      <c r="H24" s="119"/>
      <c r="I24" s="119"/>
      <c r="J24" s="52"/>
      <c r="K24" s="117" t="s">
        <v>199</v>
      </c>
      <c r="L24" s="119" t="s">
        <v>200</v>
      </c>
      <c r="M24" s="119"/>
      <c r="O24" s="117" t="s">
        <v>201</v>
      </c>
      <c r="P24" s="120" t="s">
        <v>202</v>
      </c>
      <c r="Q24" s="78"/>
      <c r="R24" s="117" t="s">
        <v>203</v>
      </c>
      <c r="S24" s="119" t="s">
        <v>204</v>
      </c>
      <c r="T24" s="119"/>
      <c r="U24" s="117" t="str">
        <f>"="</f>
        <v>=</v>
      </c>
      <c r="V24" s="121">
        <f>IF(_CamType="",0,VLOOKUP(_CamX,DelayTable,4,FALSE))</f>
        <v>-0.19</v>
      </c>
      <c r="W24" s="41" t="s">
        <v>205</v>
      </c>
      <c r="AB24" s="117" t="s">
        <v>206</v>
      </c>
      <c r="AC24" s="122" t="s">
        <v>207</v>
      </c>
      <c r="AD24" s="123"/>
    </row>
    <row r="25" spans="1:29" ht="15.75" customHeight="1">
      <c r="A25" s="124">
        <f>TABLES!F121&amp;TABLES!G122</f>
      </c>
      <c r="B25" s="124"/>
      <c r="C25" s="124"/>
      <c r="D25" s="124"/>
      <c r="E25" s="124"/>
      <c r="F25" s="124"/>
      <c r="G25" s="124"/>
      <c r="H25" s="124"/>
      <c r="I25" s="124"/>
      <c r="J25" s="124"/>
      <c r="K25" s="124"/>
      <c r="L25" s="115">
        <f>TABLES!G120</f>
      </c>
      <c r="M25" s="125"/>
      <c r="N25" s="116"/>
      <c r="O25" s="116"/>
      <c r="P25" s="115">
        <f>IF(ISERROR(TABLES!E118),"Error","")</f>
      </c>
      <c r="Q25" s="116"/>
      <c r="R25" s="116"/>
      <c r="S25" s="126"/>
      <c r="T25" s="126"/>
      <c r="U25" s="126"/>
      <c r="V25" s="78"/>
      <c r="W25" s="78"/>
      <c r="X25" s="78"/>
      <c r="Y25" s="78"/>
      <c r="Z25" s="78"/>
      <c r="AC25" s="78"/>
    </row>
    <row r="26" spans="1:29" ht="15.75" customHeight="1">
      <c r="A26" s="115"/>
      <c r="B26" s="115"/>
      <c r="C26" s="115"/>
      <c r="D26" s="115"/>
      <c r="E26" s="115"/>
      <c r="F26" s="115"/>
      <c r="G26" s="115"/>
      <c r="H26" s="115"/>
      <c r="I26" s="115"/>
      <c r="J26" s="115"/>
      <c r="K26" s="115"/>
      <c r="L26" s="52"/>
      <c r="M26" s="125"/>
      <c r="N26" s="116"/>
      <c r="O26" s="116"/>
      <c r="P26" s="115"/>
      <c r="Q26" s="116"/>
      <c r="R26" s="116"/>
      <c r="S26" s="126"/>
      <c r="T26" s="126"/>
      <c r="U26" s="126"/>
      <c r="V26" s="127"/>
      <c r="W26" s="78"/>
      <c r="X26" s="78"/>
      <c r="Y26" s="78"/>
      <c r="Z26" s="78"/>
      <c r="AC26" s="78"/>
    </row>
    <row r="27" spans="1:29" ht="15.75" customHeight="1">
      <c r="A27" s="128" t="s">
        <v>208</v>
      </c>
      <c r="B27" s="128"/>
      <c r="C27" s="109"/>
      <c r="D27" s="96" t="s">
        <v>209</v>
      </c>
      <c r="E27" s="96"/>
      <c r="F27" s="96"/>
      <c r="G27" s="96"/>
      <c r="H27" s="76" t="s">
        <v>210</v>
      </c>
      <c r="I27" s="76"/>
      <c r="J27" s="76"/>
      <c r="K27" s="76"/>
      <c r="L27" s="109"/>
      <c r="M27" s="96" t="s">
        <v>211</v>
      </c>
      <c r="N27" s="96"/>
      <c r="O27" s="96"/>
      <c r="P27" s="76" t="s">
        <v>212</v>
      </c>
      <c r="Q27" s="76"/>
      <c r="R27" s="76"/>
      <c r="S27" s="76"/>
      <c r="T27" s="109"/>
      <c r="U27" s="49" t="s">
        <v>213</v>
      </c>
      <c r="V27" s="49"/>
      <c r="W27" s="49"/>
      <c r="X27" s="76"/>
      <c r="Y27" s="76"/>
      <c r="Z27" s="76"/>
      <c r="AA27" s="76"/>
      <c r="AB27" s="76"/>
      <c r="AC27" s="76"/>
    </row>
    <row r="28" spans="2:29" ht="15.75" customHeight="1">
      <c r="B28" s="129"/>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row>
    <row r="29" spans="1:29" ht="15.75" customHeight="1">
      <c r="A29" s="93" t="s">
        <v>214</v>
      </c>
      <c r="B29" s="93"/>
      <c r="C29" s="93"/>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row>
    <row r="30" spans="2:29" ht="15.75" customHeight="1">
      <c r="B30" s="52"/>
      <c r="C30" s="52"/>
      <c r="D30" s="52"/>
      <c r="E30" s="52"/>
      <c r="F30" s="54" t="s">
        <v>215</v>
      </c>
      <c r="G30" s="54"/>
      <c r="H30" s="54"/>
      <c r="I30" s="54"/>
      <c r="J30" s="54"/>
      <c r="K30" s="54"/>
      <c r="L30" s="52"/>
      <c r="M30" s="54" t="s">
        <v>216</v>
      </c>
      <c r="N30" s="54"/>
      <c r="O30" s="51" t="s">
        <v>217</v>
      </c>
      <c r="P30" s="54" t="s">
        <v>218</v>
      </c>
      <c r="Q30" s="54"/>
      <c r="R30" s="54"/>
      <c r="S30" s="54"/>
      <c r="T30" s="54"/>
      <c r="U30" s="130" t="s">
        <v>219</v>
      </c>
      <c r="V30" s="130"/>
      <c r="W30" s="130"/>
      <c r="X30" s="130"/>
      <c r="Y30" s="130"/>
      <c r="Z30" s="130"/>
      <c r="AA30" s="130"/>
      <c r="AB30" s="130"/>
      <c r="AC30" s="130"/>
    </row>
    <row r="31" spans="1:29" ht="15.75" customHeight="1">
      <c r="A31" s="96" t="s">
        <v>220</v>
      </c>
      <c r="B31" s="96"/>
      <c r="C31" s="96"/>
      <c r="D31" s="96"/>
      <c r="E31" s="96"/>
      <c r="F31" s="131">
        <v>16</v>
      </c>
      <c r="G31" s="65" t="s">
        <v>140</v>
      </c>
      <c r="H31" s="132">
        <v>6</v>
      </c>
      <c r="I31" s="65" t="s">
        <v>140</v>
      </c>
      <c r="J31" s="133">
        <v>14</v>
      </c>
      <c r="K31" s="133"/>
      <c r="L31" s="134"/>
      <c r="M31" s="135"/>
      <c r="N31" s="135"/>
      <c r="O31" s="135"/>
      <c r="P31" s="135"/>
      <c r="Q31" s="135"/>
      <c r="R31" s="135"/>
      <c r="S31" s="135"/>
      <c r="T31" s="98"/>
      <c r="U31" s="136"/>
      <c r="V31" s="136"/>
      <c r="W31" s="136"/>
      <c r="X31" s="136"/>
      <c r="Y31" s="136"/>
      <c r="Z31" s="136"/>
      <c r="AA31" s="136"/>
      <c r="AB31" s="136"/>
      <c r="AC31" s="136"/>
    </row>
    <row r="32" spans="1:29" ht="15.75" customHeight="1">
      <c r="A32" s="96" t="s">
        <v>221</v>
      </c>
      <c r="B32" s="96"/>
      <c r="C32" s="96"/>
      <c r="D32" s="96"/>
      <c r="E32" s="96"/>
      <c r="F32" s="137"/>
      <c r="G32" s="65" t="s">
        <v>140</v>
      </c>
      <c r="H32" s="138"/>
      <c r="I32" s="65" t="s">
        <v>140</v>
      </c>
      <c r="J32" s="139"/>
      <c r="K32" s="139"/>
      <c r="L32" s="134"/>
      <c r="M32" s="135"/>
      <c r="N32" s="135"/>
      <c r="O32" s="135"/>
      <c r="P32" s="135"/>
      <c r="Q32" s="135"/>
      <c r="R32" s="135"/>
      <c r="S32" s="135"/>
      <c r="T32" s="98"/>
      <c r="U32" s="136"/>
      <c r="V32" s="136"/>
      <c r="W32" s="136"/>
      <c r="X32" s="136"/>
      <c r="Y32" s="136"/>
      <c r="Z32" s="136"/>
      <c r="AA32" s="136"/>
      <c r="AB32" s="136"/>
      <c r="AC32" s="136"/>
    </row>
    <row r="33" spans="1:29" ht="15.75" customHeight="1">
      <c r="A33" s="79" t="s">
        <v>222</v>
      </c>
      <c r="B33" s="79"/>
      <c r="C33" s="79"/>
      <c r="D33" s="79"/>
      <c r="E33" s="79"/>
      <c r="F33" s="140">
        <v>16</v>
      </c>
      <c r="G33" s="65" t="s">
        <v>140</v>
      </c>
      <c r="H33" s="141">
        <v>7</v>
      </c>
      <c r="I33" s="65" t="s">
        <v>140</v>
      </c>
      <c r="J33" s="142">
        <v>5.81</v>
      </c>
      <c r="K33" s="142"/>
      <c r="L33" s="134"/>
      <c r="M33" s="143">
        <v>0.16</v>
      </c>
      <c r="N33" s="143"/>
      <c r="O33" s="144"/>
      <c r="P33" s="145"/>
      <c r="Q33" s="145"/>
      <c r="R33" s="145"/>
      <c r="S33" s="145"/>
      <c r="T33" s="145"/>
      <c r="U33" s="136"/>
      <c r="V33" s="136"/>
      <c r="W33" s="136"/>
      <c r="X33" s="136"/>
      <c r="Y33" s="136"/>
      <c r="Z33" s="136"/>
      <c r="AA33" s="136"/>
      <c r="AB33" s="136"/>
      <c r="AC33" s="136"/>
    </row>
    <row r="34" spans="1:29" ht="15.75" customHeight="1">
      <c r="A34" s="96" t="s">
        <v>223</v>
      </c>
      <c r="B34" s="96"/>
      <c r="C34" s="96"/>
      <c r="D34" s="96"/>
      <c r="E34" s="96"/>
      <c r="F34" s="137"/>
      <c r="G34" s="65" t="s">
        <v>140</v>
      </c>
      <c r="H34" s="138"/>
      <c r="I34" s="65" t="s">
        <v>140</v>
      </c>
      <c r="J34" s="139"/>
      <c r="K34" s="139"/>
      <c r="L34" s="134"/>
      <c r="P34" s="135"/>
      <c r="Q34" s="135"/>
      <c r="R34" s="135"/>
      <c r="S34" s="135"/>
      <c r="T34" s="98"/>
      <c r="U34" s="136"/>
      <c r="V34" s="136"/>
      <c r="W34" s="136"/>
      <c r="X34" s="136"/>
      <c r="Y34" s="136"/>
      <c r="Z34" s="136"/>
      <c r="AA34" s="136"/>
      <c r="AB34" s="136"/>
      <c r="AC34" s="136"/>
    </row>
    <row r="35" spans="1:29" ht="15.75" customHeight="1">
      <c r="A35" s="79" t="s">
        <v>224</v>
      </c>
      <c r="B35" s="79"/>
      <c r="C35" s="79"/>
      <c r="D35" s="79"/>
      <c r="E35" s="79"/>
      <c r="F35" s="140">
        <v>16</v>
      </c>
      <c r="G35" s="65" t="s">
        <v>140</v>
      </c>
      <c r="H35" s="141">
        <v>7</v>
      </c>
      <c r="I35" s="65" t="s">
        <v>140</v>
      </c>
      <c r="J35" s="142">
        <v>11.89</v>
      </c>
      <c r="K35" s="142"/>
      <c r="L35" s="134"/>
      <c r="M35" s="143">
        <v>0.16</v>
      </c>
      <c r="N35" s="143"/>
      <c r="O35" s="144"/>
      <c r="P35" s="145"/>
      <c r="Q35" s="145"/>
      <c r="R35" s="145"/>
      <c r="S35" s="145"/>
      <c r="T35" s="145"/>
      <c r="U35" s="136"/>
      <c r="V35" s="136"/>
      <c r="W35" s="136"/>
      <c r="X35" s="136"/>
      <c r="Y35" s="136"/>
      <c r="Z35" s="136"/>
      <c r="AA35" s="136"/>
      <c r="AB35" s="136"/>
      <c r="AC35" s="136"/>
    </row>
    <row r="36" spans="1:29" ht="15.75" customHeight="1">
      <c r="A36" s="96" t="s">
        <v>225</v>
      </c>
      <c r="B36" s="96"/>
      <c r="C36" s="96"/>
      <c r="D36" s="96"/>
      <c r="E36" s="96"/>
      <c r="F36" s="137"/>
      <c r="G36" s="65" t="s">
        <v>140</v>
      </c>
      <c r="H36" s="138"/>
      <c r="I36" s="65" t="s">
        <v>140</v>
      </c>
      <c r="J36" s="139"/>
      <c r="K36" s="139"/>
      <c r="L36" s="134"/>
      <c r="M36" s="135"/>
      <c r="N36" s="135"/>
      <c r="O36" s="135"/>
      <c r="P36" s="135"/>
      <c r="Q36" s="135"/>
      <c r="R36" s="135"/>
      <c r="S36" s="135"/>
      <c r="T36" s="98"/>
      <c r="U36" s="136"/>
      <c r="V36" s="136"/>
      <c r="W36" s="136"/>
      <c r="X36" s="136"/>
      <c r="Y36" s="136"/>
      <c r="Z36" s="136"/>
      <c r="AA36" s="136"/>
      <c r="AB36" s="136"/>
      <c r="AC36" s="136"/>
    </row>
    <row r="37" spans="1:29" ht="15.75" customHeight="1">
      <c r="A37" s="96" t="s">
        <v>226</v>
      </c>
      <c r="B37" s="96"/>
      <c r="C37" s="96"/>
      <c r="D37" s="96"/>
      <c r="E37" s="96"/>
      <c r="F37" s="146">
        <v>16</v>
      </c>
      <c r="G37" s="65" t="s">
        <v>140</v>
      </c>
      <c r="H37" s="147">
        <v>8</v>
      </c>
      <c r="I37" s="65" t="s">
        <v>140</v>
      </c>
      <c r="J37" s="148">
        <v>8</v>
      </c>
      <c r="K37" s="148"/>
      <c r="L37" s="134"/>
      <c r="M37" s="135"/>
      <c r="N37" s="135"/>
      <c r="O37" s="135"/>
      <c r="P37" s="135"/>
      <c r="Q37" s="135"/>
      <c r="R37" s="135"/>
      <c r="S37" s="135"/>
      <c r="T37" s="98"/>
      <c r="U37" s="136"/>
      <c r="V37" s="136"/>
      <c r="W37" s="136"/>
      <c r="X37" s="136"/>
      <c r="Y37" s="136"/>
      <c r="Z37" s="136"/>
      <c r="AA37" s="136"/>
      <c r="AB37" s="136"/>
      <c r="AC37" s="136"/>
    </row>
    <row r="38" spans="2:27" ht="15.75" customHeight="1">
      <c r="B38" s="52"/>
      <c r="C38" s="52"/>
      <c r="D38" s="52"/>
      <c r="E38" s="52"/>
      <c r="F38" s="149" t="s">
        <v>227</v>
      </c>
      <c r="G38" s="52"/>
      <c r="H38" s="150" t="s">
        <v>133</v>
      </c>
      <c r="I38" s="150"/>
      <c r="J38" s="151" t="s">
        <v>228</v>
      </c>
      <c r="K38" s="151"/>
      <c r="L38" s="53"/>
      <c r="M38" s="52"/>
      <c r="N38" s="52"/>
      <c r="O38" s="152"/>
      <c r="P38" s="152"/>
      <c r="Q38" s="152"/>
      <c r="R38" s="52"/>
      <c r="S38" s="52"/>
      <c r="T38" s="52"/>
      <c r="U38" s="52"/>
      <c r="W38" s="153" t="s">
        <v>192</v>
      </c>
      <c r="X38" s="153"/>
      <c r="Y38" s="154" t="s">
        <v>229</v>
      </c>
      <c r="Z38" s="155"/>
      <c r="AA38" s="156"/>
    </row>
    <row r="39" spans="2:21" ht="15.75" customHeight="1">
      <c r="B39" s="52"/>
      <c r="C39" s="52"/>
      <c r="D39" s="52"/>
      <c r="E39" s="52"/>
      <c r="F39" s="52"/>
      <c r="G39" s="52"/>
      <c r="H39" s="150"/>
      <c r="I39" s="150"/>
      <c r="J39" s="150"/>
      <c r="K39" s="53"/>
      <c r="L39" s="53"/>
      <c r="M39" s="52"/>
      <c r="N39" s="52"/>
      <c r="O39" s="152"/>
      <c r="P39" s="152"/>
      <c r="Q39" s="152"/>
      <c r="R39" s="52"/>
      <c r="S39" s="52"/>
      <c r="T39" s="52"/>
      <c r="U39" s="52"/>
    </row>
    <row r="40" spans="1:29" ht="15.75" customHeight="1">
      <c r="A40" s="135"/>
      <c r="B40" s="109"/>
      <c r="C40" s="157"/>
      <c r="D40" s="158" t="s">
        <v>192</v>
      </c>
      <c r="E40" s="159" t="s">
        <v>230</v>
      </c>
      <c r="F40" s="159"/>
      <c r="G40" s="159"/>
      <c r="H40" s="134" t="s">
        <v>231</v>
      </c>
      <c r="N40" s="160"/>
      <c r="O40" s="157"/>
      <c r="P40" s="161"/>
      <c r="Q40" s="162"/>
      <c r="R40" s="162"/>
      <c r="S40" s="162"/>
      <c r="T40" s="162"/>
      <c r="U40" s="80" t="s">
        <v>232</v>
      </c>
      <c r="V40" s="80"/>
      <c r="W40" s="163"/>
      <c r="X40" s="163"/>
      <c r="Y40" s="164" t="s">
        <v>233</v>
      </c>
      <c r="Z40" s="164"/>
      <c r="AA40" s="164"/>
      <c r="AB40" s="164"/>
      <c r="AC40" s="164"/>
    </row>
    <row r="41" spans="2:21" ht="15.75" customHeight="1">
      <c r="B41" s="52"/>
      <c r="C41" s="52"/>
      <c r="D41" s="52"/>
      <c r="E41" s="165" t="s">
        <v>234</v>
      </c>
      <c r="F41" s="165"/>
      <c r="G41" s="162"/>
      <c r="H41" s="52"/>
      <c r="I41" s="52"/>
      <c r="J41" s="52"/>
      <c r="K41" s="165"/>
      <c r="L41" s="165"/>
      <c r="M41" s="52"/>
      <c r="N41" s="52"/>
      <c r="O41" s="58"/>
      <c r="P41" s="58"/>
      <c r="Q41" s="58"/>
      <c r="R41" s="52"/>
      <c r="S41" s="61"/>
      <c r="T41" s="52"/>
      <c r="U41" s="52"/>
    </row>
    <row r="42" spans="1:29" ht="24" customHeight="1">
      <c r="A42" s="166" t="s">
        <v>235</v>
      </c>
      <c r="B42" s="166"/>
      <c r="C42" s="166"/>
      <c r="D42" s="167"/>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row>
    <row r="43" spans="1:29" ht="24" customHeight="1">
      <c r="A43" s="166" t="s">
        <v>236</v>
      </c>
      <c r="B43" s="166"/>
      <c r="C43" s="166"/>
      <c r="D43" s="167"/>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row>
    <row r="44" spans="1:32" ht="24" customHeight="1">
      <c r="A44"/>
      <c r="B44"/>
      <c r="C44"/>
      <c r="D44" s="167"/>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c r="AE44"/>
      <c r="AF44"/>
    </row>
    <row r="45" spans="1:32" ht="24" customHeight="1">
      <c r="A45"/>
      <c r="B45"/>
      <c r="C45"/>
      <c r="D45" s="169"/>
      <c r="E45" s="170"/>
      <c r="F45" s="170"/>
      <c r="G45" s="170"/>
      <c r="H45" s="170"/>
      <c r="I45" s="170"/>
      <c r="J45" s="170"/>
      <c r="K45" s="170"/>
      <c r="L45" s="170"/>
      <c r="M45" s="170"/>
      <c r="N45" s="170"/>
      <c r="O45" s="170" t="s">
        <v>237</v>
      </c>
      <c r="P45" s="170"/>
      <c r="Q45" s="170"/>
      <c r="R45" s="170"/>
      <c r="S45" s="170"/>
      <c r="T45" s="170"/>
      <c r="U45" s="170"/>
      <c r="V45" s="170"/>
      <c r="W45" s="170"/>
      <c r="X45" s="170"/>
      <c r="Y45" s="170"/>
      <c r="Z45" s="170"/>
      <c r="AA45" s="170"/>
      <c r="AB45" s="170"/>
      <c r="AC45" s="170"/>
      <c r="AD45"/>
      <c r="AE45"/>
      <c r="AF45"/>
    </row>
    <row r="46" spans="1:32" ht="15.75" customHeight="1">
      <c r="A46"/>
      <c r="B46"/>
      <c r="C46"/>
      <c r="D46"/>
      <c r="E46"/>
      <c r="F46"/>
      <c r="G46"/>
      <c r="H46"/>
      <c r="I46"/>
      <c r="J46"/>
      <c r="K46" s="171" t="s">
        <v>238</v>
      </c>
      <c r="L46" s="171"/>
      <c r="M46" s="171"/>
      <c r="N46" s="171"/>
      <c r="O46" s="171"/>
      <c r="P46" s="171"/>
      <c r="Q46" s="171"/>
      <c r="R46" s="171"/>
      <c r="S46" s="171"/>
      <c r="T46" s="171"/>
      <c r="U46"/>
      <c r="V46"/>
      <c r="W46"/>
      <c r="X46"/>
      <c r="Y46"/>
      <c r="Z46"/>
      <c r="AA46"/>
      <c r="AB46"/>
      <c r="AC46"/>
      <c r="AD46"/>
      <c r="AE46"/>
      <c r="AF46"/>
    </row>
    <row r="47" spans="1:32" ht="15.75" customHeight="1">
      <c r="A47"/>
      <c r="B47"/>
      <c r="C47"/>
      <c r="D47" s="172" t="s">
        <v>239</v>
      </c>
      <c r="E47"/>
      <c r="F47"/>
      <c r="G47"/>
      <c r="H47"/>
      <c r="I47"/>
      <c r="J47"/>
      <c r="K47"/>
      <c r="L47"/>
      <c r="M47"/>
      <c r="N47"/>
      <c r="O47"/>
      <c r="P47"/>
      <c r="Q47"/>
      <c r="R47"/>
      <c r="S47"/>
      <c r="T47"/>
      <c r="U47"/>
      <c r="V47"/>
      <c r="W47"/>
      <c r="X47"/>
      <c r="Y47"/>
      <c r="Z47"/>
      <c r="AA47"/>
      <c r="AB47"/>
      <c r="AC47"/>
      <c r="AD47"/>
      <c r="AE47"/>
      <c r="AF47"/>
    </row>
    <row r="48" spans="1:32" ht="15.75" customHeight="1">
      <c r="A48"/>
      <c r="B48"/>
      <c r="C48"/>
      <c r="D48"/>
      <c r="E48"/>
      <c r="F48"/>
      <c r="G48"/>
      <c r="H48"/>
      <c r="I48"/>
      <c r="J48"/>
      <c r="K48"/>
      <c r="L48"/>
      <c r="M48"/>
      <c r="N48"/>
      <c r="O48"/>
      <c r="P48"/>
      <c r="Q48"/>
      <c r="R48"/>
      <c r="S48"/>
      <c r="T48"/>
      <c r="U48"/>
      <c r="V48"/>
      <c r="W48"/>
      <c r="X48"/>
      <c r="Y48"/>
      <c r="Z48"/>
      <c r="AA48"/>
      <c r="AB48"/>
      <c r="AC48"/>
      <c r="AD48"/>
      <c r="AE48"/>
      <c r="AF48"/>
    </row>
    <row r="49" spans="1:32" ht="12.75">
      <c r="A49"/>
      <c r="B49"/>
      <c r="C49"/>
      <c r="D49"/>
      <c r="E49"/>
      <c r="F49"/>
      <c r="G49"/>
      <c r="H49"/>
      <c r="I49"/>
      <c r="J49"/>
      <c r="K49"/>
      <c r="L49"/>
      <c r="M49"/>
      <c r="N49"/>
      <c r="O49"/>
      <c r="P49"/>
      <c r="Q49"/>
      <c r="R49"/>
      <c r="S49"/>
      <c r="T49"/>
      <c r="U49"/>
      <c r="V49"/>
      <c r="W49"/>
      <c r="X49"/>
      <c r="Y49"/>
      <c r="Z49"/>
      <c r="AA49"/>
      <c r="AB49"/>
      <c r="AC49"/>
      <c r="AD49"/>
      <c r="AE49"/>
      <c r="AF49"/>
    </row>
  </sheetData>
  <sheetProtection password="8FFD" sheet="1" formatRows="0"/>
  <mergeCells count="120">
    <mergeCell ref="A1:F1"/>
    <mergeCell ref="G1:V1"/>
    <mergeCell ref="A2:F2"/>
    <mergeCell ref="J2:T2"/>
    <mergeCell ref="Z2:AC2"/>
    <mergeCell ref="A3:F3"/>
    <mergeCell ref="Z3:AC3"/>
    <mergeCell ref="B5:C5"/>
    <mergeCell ref="D5:E5"/>
    <mergeCell ref="H5:J5"/>
    <mergeCell ref="K5:L5"/>
    <mergeCell ref="N5:O5"/>
    <mergeCell ref="P5:R5"/>
    <mergeCell ref="T5:X5"/>
    <mergeCell ref="S6:V6"/>
    <mergeCell ref="X6:AC6"/>
    <mergeCell ref="A7:C7"/>
    <mergeCell ref="E7:F7"/>
    <mergeCell ref="H7:J7"/>
    <mergeCell ref="K7:O7"/>
    <mergeCell ref="P7:R7"/>
    <mergeCell ref="S7:V7"/>
    <mergeCell ref="X7:AC7"/>
    <mergeCell ref="E8:O8"/>
    <mergeCell ref="A9:C9"/>
    <mergeCell ref="D9:O9"/>
    <mergeCell ref="P9:R9"/>
    <mergeCell ref="S9:AC9"/>
    <mergeCell ref="E10:O10"/>
    <mergeCell ref="A11:C11"/>
    <mergeCell ref="D11:O11"/>
    <mergeCell ref="P11:R11"/>
    <mergeCell ref="S11:AC11"/>
    <mergeCell ref="E12:O12"/>
    <mergeCell ref="A13:C13"/>
    <mergeCell ref="D13:O13"/>
    <mergeCell ref="P13:R13"/>
    <mergeCell ref="S13:AC13"/>
    <mergeCell ref="E14:O14"/>
    <mergeCell ref="A15:D15"/>
    <mergeCell ref="E15:R15"/>
    <mergeCell ref="S15:AC15"/>
    <mergeCell ref="E17:H17"/>
    <mergeCell ref="N17:P17"/>
    <mergeCell ref="A18:B18"/>
    <mergeCell ref="C18:D18"/>
    <mergeCell ref="E18:H18"/>
    <mergeCell ref="L18:M18"/>
    <mergeCell ref="N18:P18"/>
    <mergeCell ref="T18:U18"/>
    <mergeCell ref="X18:Y18"/>
    <mergeCell ref="AA18:AC18"/>
    <mergeCell ref="T19:AC19"/>
    <mergeCell ref="A20:B20"/>
    <mergeCell ref="C20:D20"/>
    <mergeCell ref="E20:F20"/>
    <mergeCell ref="J20:K20"/>
    <mergeCell ref="M20:O20"/>
    <mergeCell ref="R20:S20"/>
    <mergeCell ref="T20:AC20"/>
    <mergeCell ref="C21:K21"/>
    <mergeCell ref="O21:V21"/>
    <mergeCell ref="A22:B22"/>
    <mergeCell ref="C22:K22"/>
    <mergeCell ref="M22:N22"/>
    <mergeCell ref="O22:V22"/>
    <mergeCell ref="W22:Z22"/>
    <mergeCell ref="AA22:AC22"/>
    <mergeCell ref="A24:B24"/>
    <mergeCell ref="E24:I24"/>
    <mergeCell ref="L24:M24"/>
    <mergeCell ref="S24:T24"/>
    <mergeCell ref="A25:K25"/>
    <mergeCell ref="A27:B27"/>
    <mergeCell ref="D27:G27"/>
    <mergeCell ref="H27:K27"/>
    <mergeCell ref="M27:O27"/>
    <mergeCell ref="P27:S27"/>
    <mergeCell ref="U27:W27"/>
    <mergeCell ref="X27:AC27"/>
    <mergeCell ref="A29:C29"/>
    <mergeCell ref="F30:K30"/>
    <mergeCell ref="M30:N30"/>
    <mergeCell ref="P30:T30"/>
    <mergeCell ref="U30:AC30"/>
    <mergeCell ref="A31:E31"/>
    <mergeCell ref="J31:K31"/>
    <mergeCell ref="U31:AC31"/>
    <mergeCell ref="A32:E32"/>
    <mergeCell ref="J32:K32"/>
    <mergeCell ref="U32:AC32"/>
    <mergeCell ref="A33:E33"/>
    <mergeCell ref="J33:K33"/>
    <mergeCell ref="M33:N33"/>
    <mergeCell ref="P33:T33"/>
    <mergeCell ref="U33:AC33"/>
    <mergeCell ref="A34:E34"/>
    <mergeCell ref="J34:K34"/>
    <mergeCell ref="U34:AC34"/>
    <mergeCell ref="A35:E35"/>
    <mergeCell ref="J35:K35"/>
    <mergeCell ref="M35:N35"/>
    <mergeCell ref="P35:T35"/>
    <mergeCell ref="U35:AC35"/>
    <mergeCell ref="A36:E36"/>
    <mergeCell ref="J36:K36"/>
    <mergeCell ref="U36:AC36"/>
    <mergeCell ref="A37:E37"/>
    <mergeCell ref="J37:K37"/>
    <mergeCell ref="U37:AC37"/>
    <mergeCell ref="J38:K38"/>
    <mergeCell ref="W38:X38"/>
    <mergeCell ref="E40:G40"/>
    <mergeCell ref="U40:V40"/>
    <mergeCell ref="W40:X40"/>
    <mergeCell ref="Y40:AC40"/>
    <mergeCell ref="E41:F41"/>
    <mergeCell ref="K41:L41"/>
    <mergeCell ref="A42:C42"/>
    <mergeCell ref="A43:C43"/>
  </mergeCells>
  <conditionalFormatting sqref="A2:F2 U7:V7 X38">
    <cfRule type="expression" priority="1" dxfId="0" stopIfTrue="1">
      <formula>$A$2="Unsure"</formula>
    </cfRule>
    <cfRule type="expression" priority="2" dxfId="1" stopIfTrue="1">
      <formula>$A$2="Positive"</formula>
    </cfRule>
  </conditionalFormatting>
  <conditionalFormatting sqref="AC24">
    <cfRule type="expression" priority="3" dxfId="0" stopIfTrue="1">
      <formula>$AC$24="maybe"</formula>
    </cfRule>
  </conditionalFormatting>
  <dataValidations count="35">
    <dataValidation type="list" allowBlank="1" showErrorMessage="1" sqref="AC24 W38 D40">
      <formula1>Miss</formula1>
      <formula2>0</formula2>
    </dataValidation>
    <dataValidation type="list" allowBlank="1" showErrorMessage="1" sqref="S24:T24">
      <formula1>Camera_Units</formula1>
      <formula2>0</formula2>
    </dataValidation>
    <dataValidation type="list" allowBlank="1" sqref="P24">
      <formula1>ModesTable</formula1>
      <formula2>0</formula2>
    </dataValidation>
    <dataValidation type="list" allowBlank="1" showErrorMessage="1" sqref="L24:M24">
      <formula1>Camera_Format</formula1>
      <formula2>0</formula2>
    </dataValidation>
    <dataValidation type="list" allowBlank="1" showErrorMessage="1" sqref="T20:AC20">
      <formula1>Telescope</formula1>
      <formula2>0</formula2>
    </dataValidation>
    <dataValidation type="list" allowBlank="1" showErrorMessage="1" sqref="R18">
      <formula1>Longitude</formula1>
      <formula2>0</formula2>
    </dataValidation>
    <dataValidation type="list" allowBlank="1" showErrorMessage="1" sqref="O22:V22">
      <formula1>Method</formula1>
      <formula2>0</formula2>
    </dataValidation>
    <dataValidation type="list" allowBlank="1" showErrorMessage="1" sqref="X27:AA27">
      <formula1>Conditions</formula1>
      <formula2>0</formula2>
    </dataValidation>
    <dataValidation type="list" allowBlank="1" showErrorMessage="1" sqref="AA22:AC22">
      <formula1>YesNo</formula1>
      <formula2>0</formula2>
    </dataValidation>
    <dataValidation type="list" allowBlank="1" showErrorMessage="1" sqref="W18">
      <formula1>Altitude</formula1>
      <formula2>0</formula2>
    </dataValidation>
    <dataValidation type="list" allowBlank="1" showErrorMessage="1" sqref="AA18:AC18">
      <formula1>Datum</formula1>
      <formula2>0</formula2>
    </dataValidation>
    <dataValidation type="list" allowBlank="1" showErrorMessage="1" sqref="K5:L5">
      <formula1>Months</formula1>
      <formula2>0</formula2>
    </dataValidation>
    <dataValidation type="list" allowBlank="1" showErrorMessage="1" sqref="E17:H17 N17:P17">
      <formula1>DegMinSec</formula1>
      <formula2>0</formula2>
    </dataValidation>
    <dataValidation type="list" allowBlank="1" showErrorMessage="1" sqref="J18">
      <formula1>Latitude</formula1>
      <formula2>0</formula2>
    </dataValidation>
    <dataValidation type="list" allowBlank="1" showErrorMessage="1" sqref="X7:AC7 D9:O9 T9:AC9 E15:R15 C22:K22 K27 S27 AB27:AC27">
      <formula1>Timing</formula1>
      <formula2>0</formula2>
    </dataValidation>
    <dataValidation type="list" allowBlank="1" showErrorMessage="1" sqref="H20">
      <formula1>InchCm</formula1>
      <formula2>0</formula2>
    </dataValidation>
    <dataValidation type="list" allowBlank="1" showErrorMessage="1" sqref="D5:E5">
      <formula1>Year</formula1>
      <formula2>0</formula2>
    </dataValidation>
    <dataValidation type="list" allowBlank="1" showErrorMessage="1" sqref="H27:J27">
      <formula1>Clouds</formula1>
      <formula2>0</formula2>
    </dataValidation>
    <dataValidation type="list" allowBlank="1" showErrorMessage="1" sqref="P27:R27">
      <formula1>Stability</formula1>
      <formula2>0</formula2>
    </dataValidation>
    <dataValidation type="list" allowBlank="1" showErrorMessage="1" sqref="S7:T7">
      <formula1>Star</formula1>
      <formula2>0</formula2>
    </dataValidation>
    <dataValidation type="list" allowBlank="1" showErrorMessage="1" sqref="A2:D2">
      <formula1>Results</formula1>
      <formula2>0</formula2>
    </dataValidation>
    <dataValidation type="whole" allowBlank="1" showErrorMessage="1" error="1 to 31" sqref="P5:R5">
      <formula1>1</formula1>
      <formula2>31</formula2>
    </dataValidation>
    <dataValidation type="decimal" allowBlank="1" showErrorMessage="1" error="0 to 59.99" sqref="AC5">
      <formula1>0</formula1>
      <formula2>59.999</formula2>
    </dataValidation>
    <dataValidation type="whole" allowBlank="1" showErrorMessage="1" error="0 to 24" sqref="Y5 F31:F37">
      <formula1>0</formula1>
      <formula2>24</formula2>
    </dataValidation>
    <dataValidation type="whole" allowBlank="1" showErrorMessage="1" error="0 to 59" sqref="AA5 H31:H37">
      <formula1>0</formula1>
      <formula2>59</formula2>
    </dataValidation>
    <dataValidation type="decimal" allowBlank="1" showErrorMessage="1" error="-500 to 30000" sqref="V18">
      <formula1>-500</formula1>
      <formula2>30000</formula2>
    </dataValidation>
    <dataValidation type="decimal" allowBlank="1" showErrorMessage="1" error="Number please  1 to 9999" sqref="E20:F20">
      <formula1>1</formula1>
      <formula2>9999</formula2>
    </dataValidation>
    <dataValidation type="decimal" allowBlank="1" showErrorMessage="1" error="Number please 0 to 999&#10;&#10;" sqref="P20">
      <formula1>0</formula1>
      <formula2>999</formula2>
    </dataValidation>
    <dataValidation type="decimal" allowBlank="1" showErrorMessage="1" error="0 to 59.999" sqref="J31:K37">
      <formula1>0</formula1>
      <formula2>59.9999</formula2>
    </dataValidation>
    <dataValidation type="decimal" allowBlank="1" showErrorMessage="1" error="Number please" sqref="M33:O33 M35:O35">
      <formula1>0</formula1>
      <formula2>99</formula2>
    </dataValidation>
    <dataValidation type="textLength" allowBlank="1" showErrorMessage="1" error="Maximum 511 characters on each line" sqref="D42:D44">
      <formula1>0</formula1>
      <formula2>511</formula2>
    </dataValidation>
    <dataValidation type="decimal" allowBlank="1" showErrorMessage="1" error="0 to 999" sqref="L20">
      <formula1>0</formula1>
      <formula2>999</formula2>
    </dataValidation>
    <dataValidation type="list" allowBlank="1" showErrorMessage="1" sqref="P33:T33 P35:T35">
      <formula1>PE_2</formula1>
      <formula2>0</formula2>
    </dataValidation>
    <dataValidation type="list" allowBlank="1" showErrorMessage="1" sqref="E24:I24">
      <formula1>CameraType</formula1>
      <formula2>0</formula2>
    </dataValidation>
    <dataValidation allowBlank="1" sqref="V24">
      <formula1>0</formula1>
      <formula2>0</formula2>
    </dataValidation>
  </dataValidations>
  <hyperlinks>
    <hyperlink ref="S9" r:id="rId1" display="jbroughton2@dodo.com.au"/>
  </hyperlinks>
  <printOptions horizontalCentered="1" verticalCentered="1"/>
  <pageMargins left="0.25" right="0.25" top="0.25" bottom="0.5" header="0.5118055555555555" footer="0.5"/>
  <pageSetup horizontalDpi="300" verticalDpi="300" orientation="landscape" scale="75"/>
  <headerFooter alignWithMargins="0">
    <oddFooter>&amp;L&amp;D</oddFooter>
  </headerFooter>
</worksheet>
</file>

<file path=xl/worksheets/sheet3.xml><?xml version="1.0" encoding="utf-8"?>
<worksheet xmlns="http://schemas.openxmlformats.org/spreadsheetml/2006/main" xmlns:r="http://schemas.openxmlformats.org/officeDocument/2006/relationships">
  <dimension ref="A1:M492"/>
  <sheetViews>
    <sheetView showGridLines="0" workbookViewId="0" topLeftCell="A464">
      <selection activeCell="A482" sqref="A482"/>
    </sheetView>
  </sheetViews>
  <sheetFormatPr defaultColWidth="9.140625" defaultRowHeight="12.75"/>
  <cols>
    <col min="1" max="1" width="30.7109375" style="0" customWidth="1"/>
    <col min="2" max="2" width="43.00390625" style="0" customWidth="1"/>
    <col min="3" max="3" width="11.7109375" style="0" customWidth="1"/>
    <col min="4" max="4" width="14.7109375" style="0" customWidth="1"/>
    <col min="5" max="5" width="16.57421875" style="0" customWidth="1"/>
    <col min="6" max="6" width="26.7109375" style="0" customWidth="1"/>
    <col min="9" max="9" width="12.7109375" style="0" customWidth="1"/>
  </cols>
  <sheetData>
    <row r="1" spans="1:6" ht="12.75">
      <c r="A1" t="s">
        <v>240</v>
      </c>
      <c r="F1" t="s">
        <v>241</v>
      </c>
    </row>
    <row r="2" spans="1:6" ht="12.75">
      <c r="A2" t="s">
        <v>242</v>
      </c>
      <c r="F2" t="s">
        <v>178</v>
      </c>
    </row>
    <row r="3" spans="1:6" ht="12.75">
      <c r="A3" t="s">
        <v>243</v>
      </c>
      <c r="F3" t="s">
        <v>244</v>
      </c>
    </row>
    <row r="4" spans="1:6" ht="12.75">
      <c r="A4" t="s">
        <v>245</v>
      </c>
      <c r="F4" t="s">
        <v>246</v>
      </c>
    </row>
    <row r="5" spans="1:6" ht="12.75">
      <c r="A5" t="s">
        <v>148</v>
      </c>
      <c r="F5" t="s">
        <v>247</v>
      </c>
    </row>
    <row r="6" spans="1:6" ht="12.75">
      <c r="A6" t="s">
        <v>248</v>
      </c>
      <c r="F6" t="s">
        <v>249</v>
      </c>
    </row>
    <row r="7" ht="12.75">
      <c r="A7" t="s">
        <v>250</v>
      </c>
    </row>
    <row r="8" spans="3:9" ht="12.75">
      <c r="C8" t="s">
        <v>251</v>
      </c>
      <c r="E8" t="s">
        <v>174</v>
      </c>
      <c r="G8" t="s">
        <v>176</v>
      </c>
      <c r="H8" t="s">
        <v>252</v>
      </c>
      <c r="I8" s="173"/>
    </row>
    <row r="9" spans="3:9" ht="12.75">
      <c r="C9" t="s">
        <v>171</v>
      </c>
      <c r="E9" t="s">
        <v>253</v>
      </c>
      <c r="F9" s="173"/>
      <c r="G9" t="s">
        <v>254</v>
      </c>
      <c r="H9" t="s">
        <v>182</v>
      </c>
      <c r="I9" s="173"/>
    </row>
    <row r="10" spans="1:9" ht="12.75">
      <c r="A10" s="174" t="s">
        <v>129</v>
      </c>
      <c r="F10" s="173"/>
      <c r="I10" s="173"/>
    </row>
    <row r="11" spans="1:9" ht="12.75">
      <c r="A11" s="175" t="s">
        <v>255</v>
      </c>
      <c r="F11" s="176"/>
      <c r="I11" s="176"/>
    </row>
    <row r="12" spans="1:9" ht="12.75">
      <c r="A12" t="s">
        <v>256</v>
      </c>
      <c r="F12" s="176"/>
      <c r="I12" s="176"/>
    </row>
    <row r="13" spans="6:9" ht="12.75">
      <c r="F13" s="176"/>
      <c r="I13" s="176"/>
    </row>
    <row r="14" spans="6:9" ht="12.75">
      <c r="F14" s="176"/>
      <c r="I14" s="176"/>
    </row>
    <row r="15" spans="6:9" ht="12.75">
      <c r="F15" s="176"/>
      <c r="I15" s="176"/>
    </row>
    <row r="16" spans="3:8" ht="12.75">
      <c r="C16" t="s">
        <v>207</v>
      </c>
      <c r="F16" t="s">
        <v>257</v>
      </c>
      <c r="H16" t="s">
        <v>258</v>
      </c>
    </row>
    <row r="17" spans="3:8" ht="12.75">
      <c r="C17" t="s">
        <v>192</v>
      </c>
      <c r="F17" t="s">
        <v>259</v>
      </c>
      <c r="H17" t="s">
        <v>260</v>
      </c>
    </row>
    <row r="18" spans="1:8" ht="12.75">
      <c r="A18" t="s">
        <v>188</v>
      </c>
      <c r="F18" t="s">
        <v>261</v>
      </c>
      <c r="H18" t="s">
        <v>262</v>
      </c>
    </row>
    <row r="19" spans="1:6" ht="12.75">
      <c r="A19" t="s">
        <v>263</v>
      </c>
      <c r="F19" t="s">
        <v>190</v>
      </c>
    </row>
    <row r="20" spans="1:6" ht="12.75">
      <c r="A20" t="s">
        <v>264</v>
      </c>
      <c r="F20" t="s">
        <v>265</v>
      </c>
    </row>
    <row r="21" spans="1:6" ht="12.75">
      <c r="A21" t="s">
        <v>266</v>
      </c>
      <c r="F21" t="s">
        <v>267</v>
      </c>
    </row>
    <row r="22" spans="1:6" ht="12.75">
      <c r="A22" t="s">
        <v>268</v>
      </c>
      <c r="F22" t="s">
        <v>269</v>
      </c>
    </row>
    <row r="23" spans="1:6" ht="12.75">
      <c r="A23" t="s">
        <v>270</v>
      </c>
      <c r="F23" t="s">
        <v>271</v>
      </c>
    </row>
    <row r="24" ht="12.75">
      <c r="A24" t="s">
        <v>272</v>
      </c>
    </row>
    <row r="25" spans="1:6" ht="12.75">
      <c r="A25" t="s">
        <v>273</v>
      </c>
      <c r="F25" t="s">
        <v>274</v>
      </c>
    </row>
    <row r="26" spans="3:6" ht="12.75">
      <c r="C26" s="177">
        <f ca="1">YEAR(NOW())-1</f>
        <v>2014</v>
      </c>
      <c r="F26" t="s">
        <v>275</v>
      </c>
    </row>
    <row r="27" spans="3:6" ht="12.75">
      <c r="C27" s="177">
        <f>C26+1</f>
        <v>2015</v>
      </c>
      <c r="F27" t="s">
        <v>276</v>
      </c>
    </row>
    <row r="28" spans="1:6" ht="12.75">
      <c r="A28" t="s">
        <v>277</v>
      </c>
      <c r="C28" s="177">
        <f>C27+1</f>
        <v>2016</v>
      </c>
      <c r="F28" t="s">
        <v>278</v>
      </c>
    </row>
    <row r="29" spans="1:3" ht="12.75">
      <c r="A29" t="s">
        <v>279</v>
      </c>
      <c r="C29" s="177">
        <f>C28+1</f>
        <v>2017</v>
      </c>
    </row>
    <row r="30" spans="1:3" ht="12.75">
      <c r="A30" t="s">
        <v>280</v>
      </c>
      <c r="C30" s="177">
        <f>C29+1</f>
        <v>2018</v>
      </c>
    </row>
    <row r="31" spans="1:3" ht="12.75">
      <c r="A31" t="s">
        <v>281</v>
      </c>
      <c r="C31" s="177">
        <f>C30+1</f>
        <v>2019</v>
      </c>
    </row>
    <row r="32" spans="1:6" ht="12.75">
      <c r="A32" t="s">
        <v>282</v>
      </c>
      <c r="F32" t="s">
        <v>164</v>
      </c>
    </row>
    <row r="33" spans="1:6" ht="12.75">
      <c r="A33" t="s">
        <v>137</v>
      </c>
      <c r="F33" t="s">
        <v>283</v>
      </c>
    </row>
    <row r="34" spans="1:6" ht="12.75">
      <c r="A34" t="s">
        <v>284</v>
      </c>
      <c r="F34" t="s">
        <v>285</v>
      </c>
    </row>
    <row r="35" ht="12.75">
      <c r="A35" t="s">
        <v>286</v>
      </c>
    </row>
    <row r="36" spans="1:6" ht="12.75">
      <c r="A36" t="s">
        <v>287</v>
      </c>
      <c r="D36" s="178" t="s">
        <v>207</v>
      </c>
      <c r="F36" t="s">
        <v>210</v>
      </c>
    </row>
    <row r="37" spans="1:6" ht="12.75">
      <c r="A37" t="s">
        <v>288</v>
      </c>
      <c r="D37" s="178" t="s">
        <v>192</v>
      </c>
      <c r="F37" t="s">
        <v>289</v>
      </c>
    </row>
    <row r="38" spans="1:6" ht="12.75">
      <c r="A38" t="s">
        <v>290</v>
      </c>
      <c r="D38" s="178" t="s">
        <v>291</v>
      </c>
      <c r="F38" t="s">
        <v>292</v>
      </c>
    </row>
    <row r="39" spans="1:6" ht="12.75">
      <c r="A39" t="s">
        <v>293</v>
      </c>
      <c r="F39" t="s">
        <v>294</v>
      </c>
    </row>
    <row r="40" spans="2:6" ht="12.75">
      <c r="B40">
        <v>0</v>
      </c>
      <c r="F40" t="s">
        <v>295</v>
      </c>
    </row>
    <row r="41" spans="1:6" ht="12.75">
      <c r="A41" t="s">
        <v>296</v>
      </c>
      <c r="B41">
        <v>1</v>
      </c>
      <c r="F41" t="s">
        <v>297</v>
      </c>
    </row>
    <row r="42" spans="1:6" ht="12.75">
      <c r="A42" t="s">
        <v>298</v>
      </c>
      <c r="B42">
        <v>2</v>
      </c>
      <c r="F42" t="s">
        <v>299</v>
      </c>
    </row>
    <row r="43" spans="1:2" ht="12.75">
      <c r="A43" t="s">
        <v>300</v>
      </c>
      <c r="B43">
        <v>3</v>
      </c>
    </row>
    <row r="44" spans="1:6" ht="12.75">
      <c r="A44" t="s">
        <v>301</v>
      </c>
      <c r="B44">
        <v>4</v>
      </c>
      <c r="F44" t="s">
        <v>212</v>
      </c>
    </row>
    <row r="45" spans="1:6" ht="12.75">
      <c r="A45" t="s">
        <v>302</v>
      </c>
      <c r="B45">
        <v>5</v>
      </c>
      <c r="F45" t="s">
        <v>303</v>
      </c>
    </row>
    <row r="46" ht="12.75">
      <c r="F46" t="s">
        <v>304</v>
      </c>
    </row>
    <row r="47" ht="12.75">
      <c r="A47" s="22" t="s">
        <v>305</v>
      </c>
    </row>
    <row r="48" ht="12.75">
      <c r="A48" t="s">
        <v>186</v>
      </c>
    </row>
    <row r="49" ht="12.75">
      <c r="A49" t="s">
        <v>306</v>
      </c>
    </row>
    <row r="50" ht="12.75">
      <c r="A50" t="s">
        <v>307</v>
      </c>
    </row>
    <row r="51" ht="12.75">
      <c r="A51" t="s">
        <v>308</v>
      </c>
    </row>
    <row r="52" ht="12.75">
      <c r="A52" t="s">
        <v>309</v>
      </c>
    </row>
    <row r="53" ht="12.75">
      <c r="A53" t="s">
        <v>310</v>
      </c>
    </row>
    <row r="54" spans="5:7" ht="12.75">
      <c r="E54" t="s">
        <v>200</v>
      </c>
      <c r="F54" t="s">
        <v>311</v>
      </c>
      <c r="G54" t="s">
        <v>249</v>
      </c>
    </row>
    <row r="55" spans="1:7" ht="12.75">
      <c r="A55" t="s">
        <v>312</v>
      </c>
      <c r="B55">
        <v>1</v>
      </c>
      <c r="C55">
        <v>0</v>
      </c>
      <c r="D55">
        <v>1</v>
      </c>
      <c r="F55" t="s">
        <v>313</v>
      </c>
      <c r="G55" t="s">
        <v>314</v>
      </c>
    </row>
    <row r="56" spans="1:7" ht="12.75">
      <c r="A56" t="s">
        <v>315</v>
      </c>
      <c r="B56">
        <v>2</v>
      </c>
      <c r="C56">
        <v>1</v>
      </c>
      <c r="D56">
        <v>1</v>
      </c>
      <c r="F56" t="s">
        <v>314</v>
      </c>
      <c r="G56" t="s">
        <v>314</v>
      </c>
    </row>
    <row r="57" spans="1:7" ht="12.75">
      <c r="A57" t="s">
        <v>316</v>
      </c>
      <c r="B57">
        <v>3</v>
      </c>
      <c r="C57">
        <v>4</v>
      </c>
      <c r="D57">
        <v>3</v>
      </c>
      <c r="F57" t="s">
        <v>313</v>
      </c>
      <c r="G57" t="s">
        <v>313</v>
      </c>
    </row>
    <row r="58" spans="1:7" ht="12.75">
      <c r="A58" t="s">
        <v>317</v>
      </c>
      <c r="B58">
        <v>4</v>
      </c>
      <c r="C58">
        <v>5</v>
      </c>
      <c r="D58">
        <v>1</v>
      </c>
      <c r="F58" t="s">
        <v>313</v>
      </c>
      <c r="G58" t="s">
        <v>313</v>
      </c>
    </row>
    <row r="59" spans="1:6" ht="12.75">
      <c r="A59" s="179" t="s">
        <v>318</v>
      </c>
      <c r="B59">
        <v>5</v>
      </c>
      <c r="C59">
        <v>6</v>
      </c>
      <c r="D59">
        <v>6</v>
      </c>
      <c r="E59" t="s">
        <v>319</v>
      </c>
      <c r="F59" t="s">
        <v>319</v>
      </c>
    </row>
    <row r="60" spans="1:6" ht="12.75">
      <c r="A60" s="179" t="s">
        <v>320</v>
      </c>
      <c r="B60">
        <v>6</v>
      </c>
      <c r="C60">
        <v>6</v>
      </c>
      <c r="D60">
        <v>6</v>
      </c>
      <c r="E60" t="s">
        <v>321</v>
      </c>
      <c r="F60" t="s">
        <v>321</v>
      </c>
    </row>
    <row r="61" spans="1:6" ht="12.75">
      <c r="A61" s="180" t="s">
        <v>322</v>
      </c>
      <c r="B61">
        <v>7</v>
      </c>
      <c r="C61">
        <v>6</v>
      </c>
      <c r="D61">
        <v>6</v>
      </c>
      <c r="E61" t="s">
        <v>323</v>
      </c>
      <c r="F61" t="s">
        <v>323</v>
      </c>
    </row>
    <row r="62" spans="1:6" ht="12.75">
      <c r="A62" s="179" t="s">
        <v>324</v>
      </c>
      <c r="B62">
        <v>8</v>
      </c>
      <c r="C62">
        <v>6</v>
      </c>
      <c r="D62">
        <v>6</v>
      </c>
      <c r="E62" t="s">
        <v>325</v>
      </c>
      <c r="F62" t="s">
        <v>325</v>
      </c>
    </row>
    <row r="63" spans="1:6" ht="12.75">
      <c r="A63" t="s">
        <v>326</v>
      </c>
      <c r="B63">
        <v>9</v>
      </c>
      <c r="C63">
        <v>2</v>
      </c>
      <c r="D63">
        <v>2</v>
      </c>
      <c r="E63" t="s">
        <v>327</v>
      </c>
      <c r="F63" t="s">
        <v>328</v>
      </c>
    </row>
    <row r="64" spans="1:6" ht="12.75">
      <c r="A64" t="s">
        <v>329</v>
      </c>
      <c r="B64">
        <v>10</v>
      </c>
      <c r="C64">
        <v>2</v>
      </c>
      <c r="D64">
        <v>2</v>
      </c>
      <c r="E64" t="s">
        <v>330</v>
      </c>
      <c r="F64" t="s">
        <v>331</v>
      </c>
    </row>
    <row r="65" spans="1:6" ht="12.75">
      <c r="A65" t="s">
        <v>198</v>
      </c>
      <c r="B65">
        <v>11</v>
      </c>
      <c r="C65">
        <v>2</v>
      </c>
      <c r="D65">
        <v>2</v>
      </c>
      <c r="E65" t="s">
        <v>332</v>
      </c>
      <c r="F65" t="s">
        <v>333</v>
      </c>
    </row>
    <row r="66" spans="1:6" ht="12.75">
      <c r="A66" s="14" t="s">
        <v>334</v>
      </c>
      <c r="B66">
        <v>12</v>
      </c>
      <c r="C66">
        <v>2</v>
      </c>
      <c r="D66">
        <v>2</v>
      </c>
      <c r="E66" t="s">
        <v>335</v>
      </c>
      <c r="F66" t="s">
        <v>336</v>
      </c>
    </row>
    <row r="67" spans="1:6" ht="12.75">
      <c r="A67" t="s">
        <v>337</v>
      </c>
      <c r="B67">
        <v>13</v>
      </c>
      <c r="C67">
        <v>2</v>
      </c>
      <c r="D67">
        <v>2</v>
      </c>
      <c r="E67" t="s">
        <v>338</v>
      </c>
      <c r="F67" t="s">
        <v>339</v>
      </c>
    </row>
    <row r="68" spans="1:6" ht="12.75">
      <c r="A68" s="181" t="s">
        <v>340</v>
      </c>
      <c r="B68">
        <v>14</v>
      </c>
      <c r="C68">
        <v>2</v>
      </c>
      <c r="D68">
        <v>2</v>
      </c>
      <c r="E68" t="s">
        <v>341</v>
      </c>
      <c r="F68" t="s">
        <v>342</v>
      </c>
    </row>
    <row r="69" spans="1:6" ht="12.75">
      <c r="A69" s="14" t="s">
        <v>343</v>
      </c>
      <c r="B69">
        <v>15</v>
      </c>
      <c r="C69">
        <v>2</v>
      </c>
      <c r="D69">
        <v>2</v>
      </c>
      <c r="E69" t="s">
        <v>344</v>
      </c>
      <c r="F69" t="s">
        <v>345</v>
      </c>
    </row>
    <row r="70" spans="1:6" ht="12.75">
      <c r="A70" s="182" t="s">
        <v>346</v>
      </c>
      <c r="B70">
        <v>16</v>
      </c>
      <c r="C70">
        <v>2</v>
      </c>
      <c r="D70">
        <v>2</v>
      </c>
      <c r="E70" t="s">
        <v>347</v>
      </c>
      <c r="F70" t="s">
        <v>348</v>
      </c>
    </row>
    <row r="71" spans="1:6" ht="12.75">
      <c r="A71" t="s">
        <v>349</v>
      </c>
      <c r="B71">
        <v>17</v>
      </c>
      <c r="C71">
        <v>2</v>
      </c>
      <c r="D71">
        <v>2</v>
      </c>
      <c r="E71" s="183" t="s">
        <v>330</v>
      </c>
      <c r="F71" s="183" t="s">
        <v>331</v>
      </c>
    </row>
    <row r="72" spans="1:6" ht="12.75">
      <c r="A72" t="s">
        <v>350</v>
      </c>
      <c r="B72">
        <v>18</v>
      </c>
      <c r="C72">
        <v>3</v>
      </c>
      <c r="D72">
        <v>2</v>
      </c>
      <c r="E72" t="s">
        <v>351</v>
      </c>
      <c r="F72" t="s">
        <v>352</v>
      </c>
    </row>
    <row r="73" spans="1:6" ht="12.75">
      <c r="A73" t="s">
        <v>353</v>
      </c>
      <c r="B73">
        <v>19</v>
      </c>
      <c r="C73">
        <v>3</v>
      </c>
      <c r="D73">
        <v>2</v>
      </c>
      <c r="E73" t="s">
        <v>354</v>
      </c>
      <c r="F73" t="s">
        <v>355</v>
      </c>
    </row>
    <row r="74" spans="1:6" ht="12.75">
      <c r="A74" t="s">
        <v>356</v>
      </c>
      <c r="B74">
        <v>20</v>
      </c>
      <c r="C74">
        <v>3</v>
      </c>
      <c r="D74">
        <v>2</v>
      </c>
      <c r="E74" t="s">
        <v>357</v>
      </c>
      <c r="F74" t="s">
        <v>358</v>
      </c>
    </row>
    <row r="75" spans="1:6" ht="12.75">
      <c r="A75" t="s">
        <v>359</v>
      </c>
      <c r="B75">
        <v>21</v>
      </c>
      <c r="C75">
        <v>3</v>
      </c>
      <c r="D75">
        <v>2</v>
      </c>
      <c r="E75" s="183" t="s">
        <v>354</v>
      </c>
      <c r="F75" s="183" t="s">
        <v>355</v>
      </c>
    </row>
    <row r="77" spans="5:6" ht="12.75">
      <c r="E77" t="s">
        <v>360</v>
      </c>
      <c r="F77" t="str">
        <f>TABLES!E119&amp;"modes"</f>
        <v>wat120nplusccirmodes</v>
      </c>
    </row>
    <row r="80" spans="1:2" ht="12.75">
      <c r="A80" t="s">
        <v>311</v>
      </c>
      <c r="B80">
        <v>6</v>
      </c>
    </row>
    <row r="81" spans="1:2" ht="12.75">
      <c r="A81" s="179" t="s">
        <v>200</v>
      </c>
      <c r="B81">
        <v>5</v>
      </c>
    </row>
    <row r="82" spans="1:2" ht="12.75">
      <c r="A82" t="s">
        <v>361</v>
      </c>
      <c r="B82">
        <v>3</v>
      </c>
    </row>
    <row r="83" spans="1:2" ht="12.75">
      <c r="A83" t="s">
        <v>362</v>
      </c>
      <c r="B83">
        <v>4</v>
      </c>
    </row>
    <row r="84" spans="1:2" ht="12.75">
      <c r="A84" t="s">
        <v>363</v>
      </c>
      <c r="B84">
        <v>6</v>
      </c>
    </row>
    <row r="85" spans="1:2" ht="12.75">
      <c r="A85" t="s">
        <v>364</v>
      </c>
      <c r="B85">
        <v>5</v>
      </c>
    </row>
    <row r="86" spans="1:2" ht="12.75">
      <c r="A86" t="s">
        <v>249</v>
      </c>
      <c r="B86">
        <v>7</v>
      </c>
    </row>
    <row r="88" ht="12.75">
      <c r="A88" t="s">
        <v>365</v>
      </c>
    </row>
    <row r="89" ht="12.75">
      <c r="A89" t="s">
        <v>204</v>
      </c>
    </row>
    <row r="90" spans="1:2" ht="12.75">
      <c r="A90" t="s">
        <v>366</v>
      </c>
      <c r="B90" t="s">
        <v>367</v>
      </c>
    </row>
    <row r="91" spans="2:3" ht="12.75">
      <c r="B91" t="s">
        <v>368</v>
      </c>
      <c r="C91" t="str">
        <f>E119</f>
        <v>wat120nplusccir</v>
      </c>
    </row>
    <row r="92" spans="1:7" ht="12.75">
      <c r="A92" s="184" t="s">
        <v>369</v>
      </c>
      <c r="B92">
        <v>1</v>
      </c>
      <c r="C92">
        <v>2</v>
      </c>
      <c r="D92">
        <v>3</v>
      </c>
      <c r="E92">
        <v>4</v>
      </c>
      <c r="F92">
        <v>5</v>
      </c>
      <c r="G92">
        <v>6</v>
      </c>
    </row>
    <row r="93" spans="1:7" ht="12.75" customHeight="1">
      <c r="A93" s="185" t="s">
        <v>369</v>
      </c>
      <c r="B93" s="186" t="s">
        <v>370</v>
      </c>
      <c r="C93" s="187" t="s">
        <v>371</v>
      </c>
      <c r="D93" s="187" t="s">
        <v>372</v>
      </c>
      <c r="E93" s="187"/>
      <c r="F93" s="188" t="s">
        <v>373</v>
      </c>
      <c r="G93" s="188"/>
    </row>
    <row r="94" spans="1:7" ht="12.75">
      <c r="A94" s="189">
        <v>1</v>
      </c>
      <c r="B94" s="190" t="str">
        <f ca="1">IF(ISERROR(INDEX(INDIRECT($C$91),$A94,B$92)),"",INDEX(INDIRECT($C$91),$A94,B$92))</f>
        <v>High 6</v>
      </c>
      <c r="C94" s="191">
        <f aca="true" ca="1" t="shared" si="0" ref="C94:G109">IF(ISERROR(INDEX(INDIRECT($C$91),$A94,C$92)),"",INDEX(INDIRECT($C$91),$A94,C$92))</f>
        <v>0.0005</v>
      </c>
      <c r="D94" s="191">
        <f ca="1" t="shared" si="0"/>
        <v>-0.04</v>
      </c>
      <c r="E94" s="191">
        <f ca="1" t="shared" si="0"/>
        <v>-0.04</v>
      </c>
      <c r="F94" s="191">
        <f ca="1" t="shared" si="0"/>
        <v>0</v>
      </c>
      <c r="G94" s="192">
        <f ca="1" t="shared" si="0"/>
        <v>0</v>
      </c>
    </row>
    <row r="95" spans="1:7" ht="12.75">
      <c r="A95" s="189">
        <v>2</v>
      </c>
      <c r="B95" s="193" t="str">
        <f aca="true" ca="1" t="shared" si="1" ref="B95:B109">IF(ISERROR(INDEX(INDIRECT($C$91),$A95,B$92)),"",INDEX(INDIRECT($C$91),$A95,B$92))</f>
        <v>High 5</v>
      </c>
      <c r="C95" s="194">
        <f ca="1" t="shared" si="0"/>
        <v>0.001</v>
      </c>
      <c r="D95" s="194">
        <f ca="1" t="shared" si="0"/>
        <v>-0.04</v>
      </c>
      <c r="E95" s="194">
        <f ca="1" t="shared" si="0"/>
        <v>-0.04</v>
      </c>
      <c r="F95" s="194">
        <f ca="1" t="shared" si="0"/>
        <v>0</v>
      </c>
      <c r="G95" s="195">
        <f ca="1" t="shared" si="0"/>
        <v>0</v>
      </c>
    </row>
    <row r="96" spans="1:7" ht="12.75">
      <c r="A96" s="189">
        <v>3</v>
      </c>
      <c r="B96" s="193" t="str">
        <f ca="1" t="shared" si="1"/>
        <v>High 4</v>
      </c>
      <c r="C96" s="194">
        <f ca="1" t="shared" si="0"/>
        <v>0.002</v>
      </c>
      <c r="D96" s="194">
        <f ca="1" t="shared" si="0"/>
        <v>-0.04</v>
      </c>
      <c r="E96" s="194">
        <f ca="1" t="shared" si="0"/>
        <v>-0.04</v>
      </c>
      <c r="F96" s="194">
        <f ca="1" t="shared" si="0"/>
        <v>0</v>
      </c>
      <c r="G96" s="195">
        <f ca="1" t="shared" si="0"/>
        <v>0</v>
      </c>
    </row>
    <row r="97" spans="1:7" ht="12.75">
      <c r="A97" s="189">
        <v>4</v>
      </c>
      <c r="B97" s="193" t="str">
        <f ca="1" t="shared" si="1"/>
        <v>High 3</v>
      </c>
      <c r="C97" s="194">
        <f ca="1" t="shared" si="0"/>
        <v>0.004</v>
      </c>
      <c r="D97" s="194">
        <f ca="1" t="shared" si="0"/>
        <v>-0.04</v>
      </c>
      <c r="E97" s="194">
        <f ca="1" t="shared" si="0"/>
        <v>-0.04</v>
      </c>
      <c r="F97" s="194">
        <f ca="1" t="shared" si="0"/>
        <v>0</v>
      </c>
      <c r="G97" s="195">
        <f ca="1" t="shared" si="0"/>
        <v>0</v>
      </c>
    </row>
    <row r="98" spans="1:7" ht="12.75">
      <c r="A98" s="189">
        <v>5</v>
      </c>
      <c r="B98" s="193" t="str">
        <f ca="1" t="shared" si="1"/>
        <v>High 2</v>
      </c>
      <c r="C98" s="194">
        <f ca="1" t="shared" si="0"/>
        <v>0.008</v>
      </c>
      <c r="D98" s="194">
        <f ca="1" t="shared" si="0"/>
        <v>-0.04</v>
      </c>
      <c r="E98" s="194">
        <f ca="1" t="shared" si="0"/>
        <v>-0.04</v>
      </c>
      <c r="F98" s="194">
        <f ca="1" t="shared" si="0"/>
        <v>0</v>
      </c>
      <c r="G98" s="195">
        <f ca="1" t="shared" si="0"/>
        <v>0</v>
      </c>
    </row>
    <row r="99" spans="1:7" ht="12.75">
      <c r="A99" s="189">
        <v>6</v>
      </c>
      <c r="B99" s="193" t="str">
        <f ca="1" t="shared" si="1"/>
        <v>High 1</v>
      </c>
      <c r="C99" s="194">
        <f ca="1" t="shared" si="0"/>
        <v>0.02</v>
      </c>
      <c r="D99" s="194">
        <f ca="1" t="shared" si="0"/>
        <v>-0.04</v>
      </c>
      <c r="E99" s="194">
        <f ca="1" t="shared" si="0"/>
        <v>-0.04</v>
      </c>
      <c r="F99" s="194">
        <f ca="1" t="shared" si="0"/>
        <v>0</v>
      </c>
      <c r="G99" s="195">
        <f ca="1" t="shared" si="0"/>
        <v>0</v>
      </c>
    </row>
    <row r="100" spans="1:7" ht="12.75">
      <c r="A100" s="189">
        <v>7</v>
      </c>
      <c r="B100" s="193" t="str">
        <f ca="1" t="shared" si="1"/>
        <v>Slow 1</v>
      </c>
      <c r="C100" s="194">
        <f ca="1" t="shared" si="0"/>
        <v>0.04</v>
      </c>
      <c r="D100" s="194">
        <f ca="1" t="shared" si="0"/>
        <v>-0.05</v>
      </c>
      <c r="E100" s="194">
        <f ca="1" t="shared" si="0"/>
        <v>-0.05</v>
      </c>
      <c r="F100" s="194">
        <f ca="1" t="shared" si="0"/>
        <v>0</v>
      </c>
      <c r="G100" s="195">
        <f ca="1" t="shared" si="0"/>
        <v>0</v>
      </c>
    </row>
    <row r="101" spans="1:7" ht="12.75">
      <c r="A101" s="189">
        <v>8</v>
      </c>
      <c r="B101" s="193" t="str">
        <f ca="1" t="shared" si="1"/>
        <v>Slow 2</v>
      </c>
      <c r="C101" s="194">
        <f ca="1" t="shared" si="0"/>
        <v>0.08</v>
      </c>
      <c r="D101" s="194">
        <f ca="1" t="shared" si="0"/>
        <v>-0.07</v>
      </c>
      <c r="E101" s="194">
        <f ca="1" t="shared" si="0"/>
        <v>-0.07</v>
      </c>
      <c r="F101" s="194">
        <f ca="1" t="shared" si="0"/>
        <v>0</v>
      </c>
      <c r="G101" s="195">
        <f ca="1" t="shared" si="0"/>
        <v>0</v>
      </c>
    </row>
    <row r="102" spans="1:7" ht="12.75">
      <c r="A102" s="189">
        <v>9</v>
      </c>
      <c r="B102" s="193" t="str">
        <f ca="1" t="shared" si="1"/>
        <v>Slow 3</v>
      </c>
      <c r="C102" s="194">
        <f ca="1" t="shared" si="0"/>
        <v>0.16</v>
      </c>
      <c r="D102" s="194">
        <f ca="1" t="shared" si="0"/>
        <v>-0.11</v>
      </c>
      <c r="E102" s="194">
        <f ca="1" t="shared" si="0"/>
        <v>-0.11</v>
      </c>
      <c r="F102" s="194">
        <f ca="1" t="shared" si="0"/>
        <v>0</v>
      </c>
      <c r="G102" s="195">
        <f ca="1" t="shared" si="0"/>
        <v>0</v>
      </c>
    </row>
    <row r="103" spans="1:7" ht="12.75">
      <c r="A103" s="189">
        <v>10</v>
      </c>
      <c r="B103" s="193" t="str">
        <f ca="1" t="shared" si="1"/>
        <v>Slow 4</v>
      </c>
      <c r="C103" s="194">
        <f ca="1" t="shared" si="0"/>
        <v>0.32</v>
      </c>
      <c r="D103" s="194">
        <f ca="1" t="shared" si="0"/>
        <v>-0.19</v>
      </c>
      <c r="E103" s="194">
        <f ca="1" t="shared" si="0"/>
        <v>-0.19</v>
      </c>
      <c r="F103" s="194">
        <f ca="1" t="shared" si="0"/>
        <v>0</v>
      </c>
      <c r="G103" s="195">
        <f ca="1" t="shared" si="0"/>
        <v>0</v>
      </c>
    </row>
    <row r="104" spans="1:7" ht="12.75">
      <c r="A104" s="189">
        <v>11</v>
      </c>
      <c r="B104" s="193">
        <f ca="1" t="shared" si="1"/>
        <v>0</v>
      </c>
      <c r="C104" s="194">
        <f ca="1" t="shared" si="0"/>
        <v>0.64</v>
      </c>
      <c r="D104" s="194">
        <f ca="1" t="shared" si="0"/>
        <v>-0.35</v>
      </c>
      <c r="E104" s="194">
        <f ca="1" t="shared" si="0"/>
        <v>-0.35</v>
      </c>
      <c r="F104" s="194">
        <f ca="1" t="shared" si="0"/>
        <v>0</v>
      </c>
      <c r="G104" s="195">
        <f ca="1" t="shared" si="0"/>
        <v>0</v>
      </c>
    </row>
    <row r="105" spans="1:7" ht="12.75">
      <c r="A105" s="189">
        <v>12</v>
      </c>
      <c r="B105" s="193">
        <f ca="1" t="shared" si="1"/>
        <v>0</v>
      </c>
      <c r="C105" s="194">
        <f ca="1" t="shared" si="0"/>
        <v>1.28</v>
      </c>
      <c r="D105" s="194">
        <f ca="1" t="shared" si="0"/>
        <v>-0.67</v>
      </c>
      <c r="E105" s="194">
        <f ca="1" t="shared" si="0"/>
        <v>-0.67</v>
      </c>
      <c r="F105" s="194">
        <f ca="1" t="shared" si="0"/>
        <v>0</v>
      </c>
      <c r="G105" s="195">
        <f ca="1" t="shared" si="0"/>
        <v>0</v>
      </c>
    </row>
    <row r="106" spans="1:7" ht="12.75">
      <c r="A106" s="189">
        <v>13</v>
      </c>
      <c r="B106" s="193">
        <f ca="1" t="shared" si="1"/>
        <v>0</v>
      </c>
      <c r="C106" s="194">
        <f ca="1" t="shared" si="0"/>
        <v>2.56</v>
      </c>
      <c r="D106" s="194">
        <f ca="1" t="shared" si="0"/>
        <v>-1.31</v>
      </c>
      <c r="E106" s="194">
        <f ca="1" t="shared" si="0"/>
        <v>-1.31</v>
      </c>
      <c r="F106" s="194">
        <f ca="1" t="shared" si="0"/>
        <v>0</v>
      </c>
      <c r="G106" s="195">
        <f ca="1" t="shared" si="0"/>
        <v>0</v>
      </c>
    </row>
    <row r="107" spans="1:7" ht="12.75">
      <c r="A107" s="189">
        <v>14</v>
      </c>
      <c r="B107" s="193">
        <f ca="1" t="shared" si="1"/>
        <v>0</v>
      </c>
      <c r="C107" s="194">
        <f ca="1" t="shared" si="0"/>
        <v>5.12</v>
      </c>
      <c r="D107" s="194">
        <f ca="1" t="shared" si="0"/>
        <v>-2.59</v>
      </c>
      <c r="E107" s="194">
        <f ca="1" t="shared" si="0"/>
        <v>-2.59</v>
      </c>
      <c r="F107" s="194">
        <f ca="1" t="shared" si="0"/>
        <v>0</v>
      </c>
      <c r="G107" s="195">
        <f ca="1" t="shared" si="0"/>
        <v>0</v>
      </c>
    </row>
    <row r="108" spans="1:7" ht="12.75">
      <c r="A108" s="189">
        <v>15</v>
      </c>
      <c r="B108" s="193">
        <f ca="1" t="shared" si="1"/>
        <v>0</v>
      </c>
      <c r="C108" s="194">
        <f ca="1" t="shared" si="0"/>
        <v>10.24</v>
      </c>
      <c r="D108" s="194">
        <f ca="1" t="shared" si="0"/>
        <v>-5.15</v>
      </c>
      <c r="E108" s="194">
        <f ca="1" t="shared" si="0"/>
        <v>-5.15</v>
      </c>
      <c r="F108" s="194">
        <f ca="1" t="shared" si="0"/>
        <v>0</v>
      </c>
      <c r="G108" s="195">
        <f ca="1" t="shared" si="0"/>
        <v>0</v>
      </c>
    </row>
    <row r="109" spans="1:7" ht="12.75">
      <c r="A109" s="196">
        <v>16</v>
      </c>
      <c r="B109" s="197">
        <f ca="1" t="shared" si="1"/>
        <v>0</v>
      </c>
      <c r="C109" s="198">
        <f ca="1" t="shared" si="0"/>
        <v>0</v>
      </c>
      <c r="D109" s="198">
        <f ca="1" t="shared" si="0"/>
        <v>0</v>
      </c>
      <c r="E109" s="198">
        <f ca="1" t="shared" si="0"/>
        <v>0</v>
      </c>
      <c r="F109" s="198">
        <f ca="1" t="shared" si="0"/>
        <v>0</v>
      </c>
      <c r="G109" s="199">
        <f ca="1" t="shared" si="0"/>
        <v>0</v>
      </c>
    </row>
    <row r="110" ht="12.75">
      <c r="A110" s="184"/>
    </row>
    <row r="111" spans="1:2" ht="12.75">
      <c r="A111" s="184"/>
      <c r="B111" s="184"/>
    </row>
    <row r="112" ht="12.75">
      <c r="C112" s="184">
        <f>IF(_CamType="",0,VLOOKUP(_CamX,DelayTable,4,FALSE))</f>
        <v>-0.19</v>
      </c>
    </row>
    <row r="115" spans="2:7" ht="12.75">
      <c r="B115" s="184" t="s">
        <v>374</v>
      </c>
      <c r="D115" s="177">
        <f>VLOOKUP(D117,CameraFormat_num,2,FALSE)</f>
        <v>5</v>
      </c>
      <c r="E115" s="177">
        <f>VLOOKUP(_CamType,Camera_Typ_num,4,FALSE)</f>
        <v>2</v>
      </c>
      <c r="F115" t="s">
        <v>375</v>
      </c>
      <c r="G115" t="b">
        <f>IF(E115=2,D115&lt;5)</f>
        <v>0</v>
      </c>
    </row>
    <row r="116" spans="1:7" ht="12.75">
      <c r="A116" t="s">
        <v>376</v>
      </c>
      <c r="B116" t="s">
        <v>377</v>
      </c>
      <c r="C116" t="s">
        <v>378</v>
      </c>
      <c r="D116" s="177">
        <f>_CamType</f>
        <v>0</v>
      </c>
      <c r="E116" s="177">
        <f>VLOOKUP(_CamType,Camera_Typ_num,2,FALSE)</f>
        <v>11</v>
      </c>
      <c r="F116" t="s">
        <v>375</v>
      </c>
      <c r="G116" t="b">
        <f>(F77="0modes")</f>
        <v>0</v>
      </c>
    </row>
    <row r="117" spans="1:7" ht="12.75">
      <c r="A117">
        <v>60</v>
      </c>
      <c r="B117" s="200" t="e">
        <f>IF(AND(UPPER(_CamX)&lt;&gt;"OFF",UPPER(_CamX)&lt;&gt;""),CHOOSE(VLOOKUP(_CamType,Camera_Typ_num,3,FALSE),D$118,IF(_CamUnit="Frames",((D$118+1.5)/A117),((D$118+3)/A117/2)),0,0),0)</f>
        <v>#VALUE!</v>
      </c>
      <c r="C117" t="s">
        <v>379</v>
      </c>
      <c r="D117" t="str">
        <f>_CamFormat</f>
        <v>PAL/CCIR</v>
      </c>
      <c r="E117" s="177">
        <f>CHOOSE(D115,6,6,6,6,5,6,7)</f>
        <v>5</v>
      </c>
      <c r="F117" t="s">
        <v>380</v>
      </c>
      <c r="G117" t="b">
        <f>IF(E115=6,D115&lt;&gt;4)</f>
        <v>0</v>
      </c>
    </row>
    <row r="118" spans="1:7" ht="12.75">
      <c r="A118">
        <v>50</v>
      </c>
      <c r="B118" s="200" t="e">
        <f>IF(AND(UPPER(_CamX)&lt;&gt;"OFF",UPPER(_CamX)&lt;&gt;""),CHOOSE(VLOOKUP(_CamType,Camera_Typ_num,3,FALSE),D$118,IF(_CamUnit="Frames",((D$118+1.5)/A118),((D$118+3)/A118/2)),0,0),0)</f>
        <v>#VALUE!</v>
      </c>
      <c r="C118" t="s">
        <v>381</v>
      </c>
      <c r="D118" t="str">
        <f>_CamX</f>
        <v>Slow 4</v>
      </c>
      <c r="E118" s="177">
        <f ca="1">VLOOKUP(_CamX,INDIRECT(E119),4,FALSE)</f>
        <v>-0.19</v>
      </c>
      <c r="F118" t="s">
        <v>382</v>
      </c>
      <c r="G118" t="b">
        <f>IF(E116=3,AND(NOT(OR(D115=7,D115=3))))</f>
        <v>0</v>
      </c>
    </row>
    <row r="119" spans="2:7" ht="12.75">
      <c r="B119" s="200"/>
      <c r="C119" t="s">
        <v>383</v>
      </c>
      <c r="E119" t="str">
        <f>VLOOKUP(_CamType,Camera_Typ_num,E117,FALSE)</f>
        <v>wat120nplusccir</v>
      </c>
      <c r="G119" t="b">
        <f>OR(IF(E115=1,E117&lt;7),ISERROR(F120))</f>
        <v>0</v>
      </c>
    </row>
    <row r="120" spans="2:7" ht="12.75">
      <c r="B120" s="200"/>
      <c r="E120" t="str">
        <f>E119&amp;"modes"</f>
        <v>wat120nplusccirmodes</v>
      </c>
      <c r="F120" t="str">
        <f ca="1">INDEX(INDIRECT(E120),1,1)</f>
        <v>High 6</v>
      </c>
      <c r="G120" s="201">
        <f>IF(OR(G115:G119),"Error","")</f>
      </c>
    </row>
    <row r="121" spans="5:13" ht="12.75">
      <c r="E121" t="s">
        <v>384</v>
      </c>
      <c r="F121" s="201">
        <f>IF(ISERROR(FIND("***",D118,1)&gt;1),"","Avoid *** Mintron settings")</f>
      </c>
      <c r="K121" t="s">
        <v>385</v>
      </c>
      <c r="L121" t="s">
        <v>385</v>
      </c>
      <c r="M121" t="s">
        <v>385</v>
      </c>
    </row>
    <row r="122" spans="2:13" ht="12.75">
      <c r="B122" s="200"/>
      <c r="E122" t="b">
        <f>ISERROR(FIND("Visual",_TimeMethod,1))</f>
        <v>1</v>
      </c>
      <c r="F122" t="b">
        <f>E116&lt;&gt;2</f>
        <v>1</v>
      </c>
      <c r="G122" s="201">
        <f>IF(OR(E122=F122,F123),"","Method / Model Error")</f>
      </c>
      <c r="K122" t="s">
        <v>385</v>
      </c>
      <c r="L122" t="s">
        <v>386</v>
      </c>
      <c r="M122" t="s">
        <v>386</v>
      </c>
    </row>
    <row r="123" spans="2:13" ht="12.75">
      <c r="B123" s="200"/>
      <c r="E123" t="s">
        <v>387</v>
      </c>
      <c r="F123" t="b">
        <f>AND(E116=2,"Only duration timed"=_TimeMethod)</f>
        <v>0</v>
      </c>
      <c r="K123" t="s">
        <v>386</v>
      </c>
      <c r="L123" t="s">
        <v>386</v>
      </c>
      <c r="M123" t="s">
        <v>385</v>
      </c>
    </row>
    <row r="124" spans="2:13" ht="12.75">
      <c r="B124">
        <v>0</v>
      </c>
      <c r="C124" t="s">
        <v>388</v>
      </c>
      <c r="D124" s="177">
        <f>_CamUnit</f>
        <v>0</v>
      </c>
      <c r="K124" t="s">
        <v>386</v>
      </c>
      <c r="L124" t="s">
        <v>385</v>
      </c>
      <c r="M124" t="s">
        <v>386</v>
      </c>
    </row>
    <row r="125" spans="2:4" ht="12.75">
      <c r="B125">
        <v>0</v>
      </c>
      <c r="C125" t="s">
        <v>389</v>
      </c>
      <c r="D125" s="177">
        <f>_CamIDelay</f>
        <v>-0.19</v>
      </c>
    </row>
    <row r="127" spans="1:6" ht="12.75" customHeight="1">
      <c r="A127" s="202" t="s">
        <v>390</v>
      </c>
      <c r="B127" s="202"/>
      <c r="C127" s="202"/>
      <c r="D127" s="202"/>
      <c r="E127" s="202"/>
      <c r="F127" s="202"/>
    </row>
    <row r="128" spans="1:6" ht="12.75" customHeight="1">
      <c r="A128" s="203" t="s">
        <v>370</v>
      </c>
      <c r="B128" s="204" t="s">
        <v>371</v>
      </c>
      <c r="C128" s="204" t="s">
        <v>372</v>
      </c>
      <c r="D128" s="204"/>
      <c r="E128" s="204" t="s">
        <v>373</v>
      </c>
      <c r="F128" s="204"/>
    </row>
    <row r="129" spans="1:6" ht="12.75">
      <c r="A129" s="205"/>
      <c r="B129" s="206"/>
      <c r="C129" s="204" t="s">
        <v>391</v>
      </c>
      <c r="D129" s="204" t="s">
        <v>392</v>
      </c>
      <c r="E129" s="204" t="s">
        <v>391</v>
      </c>
      <c r="F129" s="204" t="s">
        <v>392</v>
      </c>
    </row>
    <row r="130" spans="1:6" ht="12.75">
      <c r="A130" s="207" t="s">
        <v>366</v>
      </c>
      <c r="B130" s="206">
        <v>0</v>
      </c>
      <c r="C130" s="206">
        <v>0</v>
      </c>
      <c r="D130" s="206">
        <v>0</v>
      </c>
      <c r="E130" s="206">
        <v>0</v>
      </c>
      <c r="F130" s="206">
        <v>0</v>
      </c>
    </row>
    <row r="132" spans="1:6" ht="12.75" customHeight="1">
      <c r="A132" s="202" t="s">
        <v>393</v>
      </c>
      <c r="B132" s="202"/>
      <c r="C132" s="202"/>
      <c r="D132" s="202"/>
      <c r="E132" s="202"/>
      <c r="F132" s="202"/>
    </row>
    <row r="133" spans="1:6" ht="12.75" customHeight="1">
      <c r="A133" s="203" t="s">
        <v>370</v>
      </c>
      <c r="B133" s="204" t="s">
        <v>371</v>
      </c>
      <c r="C133" s="204" t="s">
        <v>372</v>
      </c>
      <c r="D133" s="204"/>
      <c r="E133" s="204" t="s">
        <v>373</v>
      </c>
      <c r="F133" s="204"/>
    </row>
    <row r="134" spans="1:6" ht="12.75">
      <c r="A134" s="205"/>
      <c r="B134" s="206"/>
      <c r="C134" s="204" t="s">
        <v>391</v>
      </c>
      <c r="D134" s="204" t="s">
        <v>392</v>
      </c>
      <c r="E134" s="204" t="s">
        <v>391</v>
      </c>
      <c r="F134" s="204" t="s">
        <v>392</v>
      </c>
    </row>
    <row r="135" spans="1:6" ht="12.75">
      <c r="A135" s="207" t="s">
        <v>366</v>
      </c>
      <c r="B135" s="206">
        <v>0</v>
      </c>
      <c r="C135" s="206">
        <v>0.5</v>
      </c>
      <c r="D135" s="206">
        <v>0.5</v>
      </c>
      <c r="E135" s="206">
        <v>0.5</v>
      </c>
      <c r="F135" s="206">
        <v>0.5</v>
      </c>
    </row>
    <row r="138" spans="1:2" ht="12.75">
      <c r="A138" t="s">
        <v>394</v>
      </c>
      <c r="B138" s="208" t="s">
        <v>46</v>
      </c>
    </row>
    <row r="139" spans="1:6" ht="17.25" customHeight="1">
      <c r="A139" s="202" t="s">
        <v>395</v>
      </c>
      <c r="B139" s="202"/>
      <c r="C139" s="202"/>
      <c r="D139" s="202"/>
      <c r="E139" s="202"/>
      <c r="F139" s="202"/>
    </row>
    <row r="140" spans="1:6" ht="12.75" customHeight="1">
      <c r="A140" s="203" t="s">
        <v>370</v>
      </c>
      <c r="B140" s="204" t="s">
        <v>371</v>
      </c>
      <c r="C140" s="204" t="s">
        <v>372</v>
      </c>
      <c r="D140" s="204"/>
      <c r="E140" s="204" t="s">
        <v>373</v>
      </c>
      <c r="F140" s="204"/>
    </row>
    <row r="141" spans="1:6" ht="12.75">
      <c r="A141" s="205"/>
      <c r="B141" s="206"/>
      <c r="C141" s="204" t="s">
        <v>391</v>
      </c>
      <c r="D141" s="204" t="s">
        <v>392</v>
      </c>
      <c r="E141" s="204" t="s">
        <v>391</v>
      </c>
      <c r="F141" s="204" t="s">
        <v>392</v>
      </c>
    </row>
    <row r="142" spans="1:6" ht="12.75">
      <c r="A142" s="207" t="s">
        <v>396</v>
      </c>
      <c r="B142" s="206">
        <v>0.02</v>
      </c>
      <c r="C142" s="206">
        <v>-0.04</v>
      </c>
      <c r="D142" s="206">
        <v>-0.04</v>
      </c>
      <c r="E142" s="206" t="s">
        <v>397</v>
      </c>
      <c r="F142" s="206" t="s">
        <v>398</v>
      </c>
    </row>
    <row r="143" spans="1:6" ht="12.75">
      <c r="A143" s="207" t="s">
        <v>399</v>
      </c>
      <c r="B143" s="206">
        <v>0.04</v>
      </c>
      <c r="C143" s="206">
        <v>-0.05</v>
      </c>
      <c r="D143" s="206">
        <v>-0.05</v>
      </c>
      <c r="E143" s="206" t="s">
        <v>398</v>
      </c>
      <c r="F143" s="206" t="s">
        <v>400</v>
      </c>
    </row>
    <row r="144" spans="1:6" ht="12.75">
      <c r="A144" s="207" t="s">
        <v>401</v>
      </c>
      <c r="B144" s="206">
        <v>0.08</v>
      </c>
      <c r="C144" s="206">
        <v>-0.07</v>
      </c>
      <c r="D144" s="206">
        <v>-0.07</v>
      </c>
      <c r="E144" s="206" t="s">
        <v>402</v>
      </c>
      <c r="F144" s="206" t="s">
        <v>403</v>
      </c>
    </row>
    <row r="145" spans="1:6" ht="12.75">
      <c r="A145" s="207" t="s">
        <v>404</v>
      </c>
      <c r="B145" s="206">
        <v>0.16</v>
      </c>
      <c r="C145" s="206">
        <v>-0.11</v>
      </c>
      <c r="D145" s="206">
        <v>-0.11</v>
      </c>
      <c r="E145" s="206" t="s">
        <v>405</v>
      </c>
      <c r="F145" s="206" t="s">
        <v>406</v>
      </c>
    </row>
    <row r="146" spans="1:6" ht="12.75">
      <c r="A146" s="207" t="s">
        <v>407</v>
      </c>
      <c r="B146" s="206">
        <v>0.32</v>
      </c>
      <c r="C146" s="206">
        <v>-0.19</v>
      </c>
      <c r="D146" s="206">
        <v>-0.19</v>
      </c>
      <c r="E146" s="206" t="s">
        <v>408</v>
      </c>
      <c r="F146" s="206" t="s">
        <v>409</v>
      </c>
    </row>
    <row r="147" spans="1:6" ht="12.75">
      <c r="A147" s="207" t="s">
        <v>410</v>
      </c>
      <c r="B147" s="206">
        <v>0.64</v>
      </c>
      <c r="C147" s="206">
        <v>-0.35</v>
      </c>
      <c r="D147" s="206">
        <v>-0.35</v>
      </c>
      <c r="E147" s="206" t="s">
        <v>411</v>
      </c>
      <c r="F147" s="206" t="s">
        <v>412</v>
      </c>
    </row>
    <row r="148" spans="1:6" ht="12.75">
      <c r="A148" s="207" t="s">
        <v>413</v>
      </c>
      <c r="B148" s="206">
        <v>1.28</v>
      </c>
      <c r="C148" s="206">
        <v>-0.67</v>
      </c>
      <c r="D148" s="206">
        <v>-0.67</v>
      </c>
      <c r="E148" s="206" t="s">
        <v>414</v>
      </c>
      <c r="F148" s="206" t="s">
        <v>415</v>
      </c>
    </row>
    <row r="149" spans="1:6" ht="12.75">
      <c r="A149" s="207" t="s">
        <v>416</v>
      </c>
      <c r="B149" s="206">
        <v>2.56</v>
      </c>
      <c r="C149" s="206">
        <v>-1.31</v>
      </c>
      <c r="D149" s="206">
        <v>-1.31</v>
      </c>
      <c r="E149" s="206" t="s">
        <v>417</v>
      </c>
      <c r="F149" s="206" t="s">
        <v>418</v>
      </c>
    </row>
    <row r="150" spans="1:6" ht="12.75">
      <c r="A150" s="207" t="s">
        <v>419</v>
      </c>
      <c r="B150" s="206">
        <v>5.12</v>
      </c>
      <c r="C150" s="206">
        <v>-2.59</v>
      </c>
      <c r="D150" s="206">
        <v>-2.59</v>
      </c>
      <c r="E150" s="206" t="s">
        <v>420</v>
      </c>
      <c r="F150" s="206" t="s">
        <v>421</v>
      </c>
    </row>
    <row r="151" spans="1:6" ht="12.75">
      <c r="A151" s="207" t="s">
        <v>422</v>
      </c>
      <c r="B151" s="206">
        <v>10.24</v>
      </c>
      <c r="C151" s="206">
        <v>-5.15</v>
      </c>
      <c r="D151" s="206">
        <v>-5.15</v>
      </c>
      <c r="E151" s="206" t="s">
        <v>423</v>
      </c>
      <c r="F151" s="206" t="s">
        <v>424</v>
      </c>
    </row>
    <row r="153" spans="1:6" ht="17.25" customHeight="1">
      <c r="A153" s="202" t="s">
        <v>425</v>
      </c>
      <c r="B153" s="202"/>
      <c r="C153" s="202"/>
      <c r="D153" s="202"/>
      <c r="E153" s="202"/>
      <c r="F153" s="202"/>
    </row>
    <row r="154" spans="1:6" ht="12.75" customHeight="1">
      <c r="A154" s="203" t="s">
        <v>370</v>
      </c>
      <c r="B154" s="204" t="s">
        <v>371</v>
      </c>
      <c r="C154" s="204" t="s">
        <v>372</v>
      </c>
      <c r="D154" s="204"/>
      <c r="E154" s="204" t="s">
        <v>373</v>
      </c>
      <c r="F154" s="204"/>
    </row>
    <row r="155" spans="1:6" ht="12.75">
      <c r="A155" s="205"/>
      <c r="B155" s="206"/>
      <c r="C155" s="204" t="s">
        <v>426</v>
      </c>
      <c r="D155" s="204" t="s">
        <v>427</v>
      </c>
      <c r="E155" s="204" t="s">
        <v>426</v>
      </c>
      <c r="F155" s="204" t="s">
        <v>427</v>
      </c>
    </row>
    <row r="156" spans="1:6" ht="12.75">
      <c r="A156" s="207" t="s">
        <v>396</v>
      </c>
      <c r="B156" s="206">
        <v>0.017</v>
      </c>
      <c r="C156" s="206">
        <v>-0.033</v>
      </c>
      <c r="D156" s="206">
        <v>-0.033</v>
      </c>
      <c r="E156" s="206" t="s">
        <v>428</v>
      </c>
      <c r="F156" s="206" t="s">
        <v>429</v>
      </c>
    </row>
    <row r="157" spans="1:6" ht="12.75">
      <c r="A157" s="207" t="s">
        <v>399</v>
      </c>
      <c r="B157" s="206">
        <v>0.033</v>
      </c>
      <c r="C157" s="206">
        <v>-0.042</v>
      </c>
      <c r="D157" s="206">
        <v>-0.042</v>
      </c>
      <c r="E157" s="206" t="s">
        <v>429</v>
      </c>
      <c r="F157" s="206" t="s">
        <v>430</v>
      </c>
    </row>
    <row r="158" spans="1:6" ht="12.75">
      <c r="A158" s="207" t="s">
        <v>401</v>
      </c>
      <c r="B158" s="206">
        <v>0.067</v>
      </c>
      <c r="C158" s="206">
        <v>-0.058</v>
      </c>
      <c r="D158" s="206">
        <v>-0.058</v>
      </c>
      <c r="E158" s="206" t="s">
        <v>431</v>
      </c>
      <c r="F158" s="206" t="s">
        <v>432</v>
      </c>
    </row>
    <row r="159" spans="1:6" ht="12.75">
      <c r="A159" s="207" t="s">
        <v>404</v>
      </c>
      <c r="B159" s="206">
        <v>0.134</v>
      </c>
      <c r="C159" s="206">
        <v>-0.092</v>
      </c>
      <c r="D159" s="206">
        <v>-0.092</v>
      </c>
      <c r="E159" s="206" t="s">
        <v>433</v>
      </c>
      <c r="F159" s="206" t="s">
        <v>434</v>
      </c>
    </row>
    <row r="160" spans="1:6" ht="12.75">
      <c r="A160" s="207" t="s">
        <v>407</v>
      </c>
      <c r="B160" s="206">
        <v>0.267</v>
      </c>
      <c r="C160" s="206">
        <v>-0.159</v>
      </c>
      <c r="D160" s="206">
        <v>-0.159</v>
      </c>
      <c r="E160" s="206" t="s">
        <v>435</v>
      </c>
      <c r="F160" s="206" t="s">
        <v>436</v>
      </c>
    </row>
    <row r="161" spans="1:6" ht="12.75">
      <c r="A161" s="207" t="s">
        <v>410</v>
      </c>
      <c r="B161" s="206">
        <v>0.534</v>
      </c>
      <c r="C161" s="206">
        <v>-0.292</v>
      </c>
      <c r="D161" s="206">
        <v>-0.292</v>
      </c>
      <c r="E161" s="206" t="s">
        <v>437</v>
      </c>
      <c r="F161" s="206" t="s">
        <v>438</v>
      </c>
    </row>
    <row r="162" spans="1:6" ht="12.75">
      <c r="A162" s="207" t="s">
        <v>413</v>
      </c>
      <c r="B162" s="206">
        <v>1.068</v>
      </c>
      <c r="C162" s="206">
        <v>-0.559</v>
      </c>
      <c r="D162" s="206">
        <v>-0.559</v>
      </c>
      <c r="E162" s="206" t="s">
        <v>439</v>
      </c>
      <c r="F162" s="206" t="s">
        <v>440</v>
      </c>
    </row>
    <row r="163" spans="1:6" ht="12.75">
      <c r="A163" s="207" t="s">
        <v>416</v>
      </c>
      <c r="B163" s="206">
        <v>2.136</v>
      </c>
      <c r="C163" s="206">
        <v>-1.093</v>
      </c>
      <c r="D163" s="206">
        <v>-1.093</v>
      </c>
      <c r="E163" s="206" t="s">
        <v>441</v>
      </c>
      <c r="F163" s="206" t="s">
        <v>442</v>
      </c>
    </row>
    <row r="164" spans="1:6" ht="12.75">
      <c r="A164" s="207" t="s">
        <v>419</v>
      </c>
      <c r="B164" s="206">
        <v>4.271</v>
      </c>
      <c r="C164" s="206">
        <v>-2.161</v>
      </c>
      <c r="D164" s="206">
        <v>-2.161</v>
      </c>
      <c r="E164" s="206" t="s">
        <v>443</v>
      </c>
      <c r="F164" s="206" t="s">
        <v>444</v>
      </c>
    </row>
    <row r="165" spans="1:6" ht="12.75">
      <c r="A165" s="207" t="s">
        <v>422</v>
      </c>
      <c r="B165" s="206">
        <v>8.542</v>
      </c>
      <c r="C165" s="206">
        <v>-4.296</v>
      </c>
      <c r="D165" s="206">
        <v>-4.296</v>
      </c>
      <c r="E165" s="206" t="s">
        <v>445</v>
      </c>
      <c r="F165" s="206" t="s">
        <v>446</v>
      </c>
    </row>
    <row r="167" spans="1:6" ht="17.25" customHeight="1">
      <c r="A167" s="202" t="s">
        <v>447</v>
      </c>
      <c r="B167" s="202"/>
      <c r="C167" s="202"/>
      <c r="D167" s="202"/>
      <c r="E167" s="202"/>
      <c r="F167" s="202"/>
    </row>
    <row r="168" spans="1:6" ht="12.75" customHeight="1">
      <c r="A168" s="203" t="s">
        <v>370</v>
      </c>
      <c r="B168" s="204" t="s">
        <v>371</v>
      </c>
      <c r="C168" s="204" t="s">
        <v>372</v>
      </c>
      <c r="D168" s="204"/>
      <c r="E168" s="204" t="s">
        <v>373</v>
      </c>
      <c r="F168" s="204"/>
    </row>
    <row r="169" spans="1:6" ht="12.75">
      <c r="A169" s="205"/>
      <c r="B169" s="206"/>
      <c r="C169" s="204" t="s">
        <v>391</v>
      </c>
      <c r="D169" s="204" t="s">
        <v>392</v>
      </c>
      <c r="E169" s="204" t="s">
        <v>391</v>
      </c>
      <c r="F169" s="204" t="s">
        <v>392</v>
      </c>
    </row>
    <row r="170" spans="1:6" ht="12.75">
      <c r="A170" s="207" t="s">
        <v>448</v>
      </c>
      <c r="B170" s="206">
        <v>0.0005</v>
      </c>
      <c r="C170" s="206">
        <v>-0.04</v>
      </c>
      <c r="D170" s="206">
        <v>-0.04</v>
      </c>
      <c r="E170" s="206" t="s">
        <v>397</v>
      </c>
      <c r="F170" s="206" t="s">
        <v>398</v>
      </c>
    </row>
    <row r="171" spans="1:6" ht="12.75">
      <c r="A171" s="207" t="s">
        <v>449</v>
      </c>
      <c r="B171" s="206">
        <v>0.001</v>
      </c>
      <c r="C171" s="206">
        <v>-0.04</v>
      </c>
      <c r="D171" s="206">
        <v>-0.04</v>
      </c>
      <c r="E171" s="206" t="s">
        <v>397</v>
      </c>
      <c r="F171" s="206" t="s">
        <v>398</v>
      </c>
    </row>
    <row r="172" spans="1:6" ht="12.75">
      <c r="A172" s="207" t="s">
        <v>450</v>
      </c>
      <c r="B172" s="206">
        <v>0.002</v>
      </c>
      <c r="C172" s="206">
        <v>-0.04</v>
      </c>
      <c r="D172" s="206">
        <v>-0.04</v>
      </c>
      <c r="E172" s="206" t="s">
        <v>397</v>
      </c>
      <c r="F172" s="206" t="s">
        <v>398</v>
      </c>
    </row>
    <row r="173" spans="1:6" ht="12.75">
      <c r="A173" s="207" t="s">
        <v>451</v>
      </c>
      <c r="B173" s="206">
        <v>0.004</v>
      </c>
      <c r="C173" s="206">
        <v>-0.04</v>
      </c>
      <c r="D173" s="206">
        <v>-0.04</v>
      </c>
      <c r="E173" s="206" t="s">
        <v>397</v>
      </c>
      <c r="F173" s="206" t="s">
        <v>398</v>
      </c>
    </row>
    <row r="174" spans="1:6" ht="12.75">
      <c r="A174" s="207" t="s">
        <v>452</v>
      </c>
      <c r="B174" s="206">
        <v>0.008</v>
      </c>
      <c r="C174" s="206">
        <v>-0.04</v>
      </c>
      <c r="D174" s="206">
        <v>-0.04</v>
      </c>
      <c r="E174" s="206" t="s">
        <v>397</v>
      </c>
      <c r="F174" s="206" t="s">
        <v>398</v>
      </c>
    </row>
    <row r="175" spans="1:6" ht="12.75">
      <c r="A175" s="207" t="s">
        <v>453</v>
      </c>
      <c r="B175" s="206">
        <v>0.02</v>
      </c>
      <c r="C175" s="206">
        <v>-0.04</v>
      </c>
      <c r="D175" s="206">
        <v>-0.04</v>
      </c>
      <c r="E175" s="206" t="s">
        <v>397</v>
      </c>
      <c r="F175" s="206" t="s">
        <v>398</v>
      </c>
    </row>
    <row r="176" spans="1:6" ht="12.75">
      <c r="A176" s="207" t="s">
        <v>454</v>
      </c>
      <c r="B176" s="206">
        <v>0.04</v>
      </c>
      <c r="C176" s="206">
        <v>-0.05</v>
      </c>
      <c r="D176" s="206">
        <v>-0.05</v>
      </c>
      <c r="E176" s="206" t="s">
        <v>398</v>
      </c>
      <c r="F176" s="206" t="s">
        <v>400</v>
      </c>
    </row>
    <row r="177" spans="1:6" ht="12.75">
      <c r="A177" s="207" t="s">
        <v>455</v>
      </c>
      <c r="B177" s="206">
        <v>0.08</v>
      </c>
      <c r="C177" s="206">
        <v>-0.07</v>
      </c>
      <c r="D177" s="206">
        <v>-0.07</v>
      </c>
      <c r="E177" s="206" t="s">
        <v>402</v>
      </c>
      <c r="F177" s="206" t="s">
        <v>403</v>
      </c>
    </row>
    <row r="178" spans="1:6" ht="12.75">
      <c r="A178" s="207" t="s">
        <v>456</v>
      </c>
      <c r="B178" s="206">
        <v>0.16</v>
      </c>
      <c r="C178" s="206">
        <v>-0.11</v>
      </c>
      <c r="D178" s="206">
        <v>-0.11</v>
      </c>
      <c r="E178" s="206" t="s">
        <v>405</v>
      </c>
      <c r="F178" s="206" t="s">
        <v>406</v>
      </c>
    </row>
    <row r="179" spans="1:6" ht="12.75">
      <c r="A179" s="207" t="s">
        <v>202</v>
      </c>
      <c r="B179" s="206">
        <v>0.32</v>
      </c>
      <c r="C179" s="206">
        <v>-0.19</v>
      </c>
      <c r="D179" s="206">
        <v>-0.19</v>
      </c>
      <c r="E179" s="206" t="s">
        <v>408</v>
      </c>
      <c r="F179" s="206" t="s">
        <v>409</v>
      </c>
    </row>
    <row r="180" spans="1:6" ht="12.75">
      <c r="A180" s="207" t="s">
        <v>457</v>
      </c>
      <c r="B180" s="206">
        <v>0.64</v>
      </c>
      <c r="C180" s="206">
        <v>-0.35</v>
      </c>
      <c r="D180" s="206">
        <v>-0.35</v>
      </c>
      <c r="E180" s="206" t="s">
        <v>411</v>
      </c>
      <c r="F180" s="206" t="s">
        <v>412</v>
      </c>
    </row>
    <row r="181" spans="1:6" ht="12.75">
      <c r="A181" s="207" t="s">
        <v>458</v>
      </c>
      <c r="B181" s="206">
        <v>1.28</v>
      </c>
      <c r="C181" s="206">
        <v>-0.67</v>
      </c>
      <c r="D181" s="206">
        <v>-0.67</v>
      </c>
      <c r="E181" s="206" t="s">
        <v>414</v>
      </c>
      <c r="F181" s="206" t="s">
        <v>415</v>
      </c>
    </row>
    <row r="182" spans="1:6" ht="12.75">
      <c r="A182" s="207" t="s">
        <v>459</v>
      </c>
      <c r="B182" s="206">
        <v>2.56</v>
      </c>
      <c r="C182" s="206">
        <v>-1.31</v>
      </c>
      <c r="D182" s="206">
        <v>-1.31</v>
      </c>
      <c r="E182" s="206" t="s">
        <v>417</v>
      </c>
      <c r="F182" s="206" t="s">
        <v>418</v>
      </c>
    </row>
    <row r="183" spans="1:6" ht="12.75">
      <c r="A183" s="207" t="s">
        <v>460</v>
      </c>
      <c r="B183" s="206">
        <v>5.12</v>
      </c>
      <c r="C183" s="206">
        <v>-2.59</v>
      </c>
      <c r="D183" s="206">
        <v>-2.59</v>
      </c>
      <c r="E183" s="206" t="s">
        <v>420</v>
      </c>
      <c r="F183" s="206" t="s">
        <v>421</v>
      </c>
    </row>
    <row r="184" spans="1:6" ht="12.75">
      <c r="A184" s="207" t="s">
        <v>461</v>
      </c>
      <c r="B184" s="206">
        <v>10.24</v>
      </c>
      <c r="C184" s="206">
        <v>-5.15</v>
      </c>
      <c r="D184" s="206">
        <v>-5.15</v>
      </c>
      <c r="E184" s="206" t="s">
        <v>423</v>
      </c>
      <c r="F184" s="206" t="s">
        <v>424</v>
      </c>
    </row>
    <row r="187" spans="1:6" ht="17.25" customHeight="1">
      <c r="A187" s="202" t="s">
        <v>462</v>
      </c>
      <c r="B187" s="202"/>
      <c r="C187" s="202"/>
      <c r="D187" s="202"/>
      <c r="E187" s="202"/>
      <c r="F187" s="202"/>
    </row>
    <row r="188" spans="1:6" ht="12.75" customHeight="1">
      <c r="A188" s="203" t="s">
        <v>370</v>
      </c>
      <c r="B188" s="204" t="s">
        <v>371</v>
      </c>
      <c r="C188" s="204" t="s">
        <v>372</v>
      </c>
      <c r="D188" s="204"/>
      <c r="E188" s="204" t="s">
        <v>373</v>
      </c>
      <c r="F188" s="204"/>
    </row>
    <row r="189" spans="1:6" ht="12.75">
      <c r="A189" s="205"/>
      <c r="B189" s="206"/>
      <c r="C189" s="204" t="s">
        <v>426</v>
      </c>
      <c r="D189" s="204" t="s">
        <v>427</v>
      </c>
      <c r="E189" s="204" t="s">
        <v>426</v>
      </c>
      <c r="F189" s="204" t="s">
        <v>427</v>
      </c>
    </row>
    <row r="190" spans="1:6" ht="12.75">
      <c r="A190" s="207" t="s">
        <v>448</v>
      </c>
      <c r="B190" s="206">
        <v>0.0005</v>
      </c>
      <c r="C190" s="206">
        <v>-0.033</v>
      </c>
      <c r="D190" s="206">
        <v>-0.033</v>
      </c>
      <c r="E190" s="206" t="s">
        <v>428</v>
      </c>
      <c r="F190" s="206" t="s">
        <v>429</v>
      </c>
    </row>
    <row r="191" spans="1:6" ht="12.75">
      <c r="A191" s="207" t="s">
        <v>449</v>
      </c>
      <c r="B191" s="206">
        <v>0.001</v>
      </c>
      <c r="C191" s="206">
        <v>-0.033</v>
      </c>
      <c r="D191" s="206">
        <v>-0.033</v>
      </c>
      <c r="E191" s="206" t="s">
        <v>428</v>
      </c>
      <c r="F191" s="206" t="s">
        <v>429</v>
      </c>
    </row>
    <row r="192" spans="1:6" ht="12.75">
      <c r="A192" s="207" t="s">
        <v>450</v>
      </c>
      <c r="B192" s="206">
        <v>0.002</v>
      </c>
      <c r="C192" s="206">
        <v>-0.033</v>
      </c>
      <c r="D192" s="206">
        <v>-0.033</v>
      </c>
      <c r="E192" s="206" t="s">
        <v>428</v>
      </c>
      <c r="F192" s="206" t="s">
        <v>429</v>
      </c>
    </row>
    <row r="193" spans="1:6" ht="12.75">
      <c r="A193" s="207" t="s">
        <v>451</v>
      </c>
      <c r="B193" s="206">
        <v>0.004</v>
      </c>
      <c r="C193" s="206">
        <v>-0.033</v>
      </c>
      <c r="D193" s="206">
        <v>-0.033</v>
      </c>
      <c r="E193" s="206" t="s">
        <v>428</v>
      </c>
      <c r="F193" s="206" t="s">
        <v>429</v>
      </c>
    </row>
    <row r="194" spans="1:6" ht="12.75">
      <c r="A194" s="207" t="s">
        <v>452</v>
      </c>
      <c r="B194" s="206">
        <v>0.008</v>
      </c>
      <c r="C194" s="206">
        <v>-0.033</v>
      </c>
      <c r="D194" s="206">
        <v>-0.033</v>
      </c>
      <c r="E194" s="206" t="s">
        <v>428</v>
      </c>
      <c r="F194" s="206" t="s">
        <v>429</v>
      </c>
    </row>
    <row r="195" spans="1:6" ht="12.75">
      <c r="A195" s="207" t="s">
        <v>453</v>
      </c>
      <c r="B195" s="206">
        <v>0.017</v>
      </c>
      <c r="C195" s="206">
        <v>-0.033</v>
      </c>
      <c r="D195" s="206">
        <v>-0.033</v>
      </c>
      <c r="E195" s="206" t="s">
        <v>428</v>
      </c>
      <c r="F195" s="206" t="s">
        <v>429</v>
      </c>
    </row>
    <row r="196" spans="1:6" ht="12.75">
      <c r="A196" s="207" t="s">
        <v>454</v>
      </c>
      <c r="B196" s="206">
        <v>0.033</v>
      </c>
      <c r="C196" s="206">
        <v>-0.042</v>
      </c>
      <c r="D196" s="206">
        <v>-0.042</v>
      </c>
      <c r="E196" s="206" t="s">
        <v>429</v>
      </c>
      <c r="F196" s="206" t="s">
        <v>430</v>
      </c>
    </row>
    <row r="197" spans="1:6" ht="12.75">
      <c r="A197" s="207" t="s">
        <v>455</v>
      </c>
      <c r="B197" s="206">
        <v>0.067</v>
      </c>
      <c r="C197" s="206">
        <v>-0.058</v>
      </c>
      <c r="D197" s="206">
        <v>-0.058</v>
      </c>
      <c r="E197" s="206" t="s">
        <v>431</v>
      </c>
      <c r="F197" s="206" t="s">
        <v>432</v>
      </c>
    </row>
    <row r="198" spans="1:6" ht="12.75">
      <c r="A198" s="207" t="s">
        <v>456</v>
      </c>
      <c r="B198" s="206">
        <v>0.134</v>
      </c>
      <c r="C198" s="206">
        <v>-0.092</v>
      </c>
      <c r="D198" s="206">
        <v>-0.092</v>
      </c>
      <c r="E198" s="206" t="s">
        <v>433</v>
      </c>
      <c r="F198" s="206" t="s">
        <v>434</v>
      </c>
    </row>
    <row r="199" spans="1:6" ht="12.75">
      <c r="A199" s="207" t="s">
        <v>202</v>
      </c>
      <c r="B199" s="206">
        <v>0.267</v>
      </c>
      <c r="C199" s="206">
        <v>-0.159</v>
      </c>
      <c r="D199" s="206">
        <v>-0.159</v>
      </c>
      <c r="E199" s="206" t="s">
        <v>435</v>
      </c>
      <c r="F199" s="206" t="s">
        <v>436</v>
      </c>
    </row>
    <row r="200" spans="1:6" ht="12.75">
      <c r="A200" s="207" t="s">
        <v>457</v>
      </c>
      <c r="B200" s="206">
        <v>0.534</v>
      </c>
      <c r="C200" s="206">
        <v>-0.292</v>
      </c>
      <c r="D200" s="206">
        <v>-0.292</v>
      </c>
      <c r="E200" s="206" t="s">
        <v>437</v>
      </c>
      <c r="F200" s="206" t="s">
        <v>438</v>
      </c>
    </row>
    <row r="201" spans="1:6" ht="12.75">
      <c r="A201" s="207" t="s">
        <v>458</v>
      </c>
      <c r="B201" s="206">
        <v>1.068</v>
      </c>
      <c r="C201" s="206">
        <v>-0.559</v>
      </c>
      <c r="D201" s="206">
        <v>-0.559</v>
      </c>
      <c r="E201" s="206" t="s">
        <v>439</v>
      </c>
      <c r="F201" s="206" t="s">
        <v>440</v>
      </c>
    </row>
    <row r="202" spans="1:6" ht="12.75">
      <c r="A202" s="207" t="s">
        <v>459</v>
      </c>
      <c r="B202" s="206">
        <v>2.136</v>
      </c>
      <c r="C202" s="206">
        <v>-1.093</v>
      </c>
      <c r="D202" s="206">
        <v>-1.093</v>
      </c>
      <c r="E202" s="206" t="s">
        <v>441</v>
      </c>
      <c r="F202" s="206" t="s">
        <v>442</v>
      </c>
    </row>
    <row r="203" spans="1:6" ht="12.75">
      <c r="A203" s="207" t="s">
        <v>460</v>
      </c>
      <c r="B203" s="206">
        <v>4.271</v>
      </c>
      <c r="C203" s="206">
        <v>-2.161</v>
      </c>
      <c r="D203" s="206">
        <v>-2.161</v>
      </c>
      <c r="E203" s="206" t="s">
        <v>443</v>
      </c>
      <c r="F203" s="206" t="s">
        <v>444</v>
      </c>
    </row>
    <row r="204" spans="1:6" ht="12.75">
      <c r="A204" s="207" t="s">
        <v>461</v>
      </c>
      <c r="B204" s="206">
        <v>8.542</v>
      </c>
      <c r="C204" s="206">
        <v>-4.296</v>
      </c>
      <c r="D204" s="206">
        <v>-4.296</v>
      </c>
      <c r="E204" s="206" t="s">
        <v>445</v>
      </c>
      <c r="F204" s="206" t="s">
        <v>446</v>
      </c>
    </row>
    <row r="206" ht="12.75">
      <c r="A206" s="209"/>
    </row>
    <row r="207" spans="1:6" ht="17.25" customHeight="1">
      <c r="A207" s="202" t="s">
        <v>463</v>
      </c>
      <c r="B207" s="202"/>
      <c r="C207" s="202"/>
      <c r="D207" s="202"/>
      <c r="E207" s="202"/>
      <c r="F207" s="202"/>
    </row>
    <row r="208" spans="1:6" ht="12.75" customHeight="1">
      <c r="A208" s="203" t="s">
        <v>370</v>
      </c>
      <c r="B208" s="204" t="s">
        <v>371</v>
      </c>
      <c r="C208" s="204" t="s">
        <v>372</v>
      </c>
      <c r="D208" s="204"/>
      <c r="E208" s="204" t="s">
        <v>373</v>
      </c>
      <c r="F208" s="204"/>
    </row>
    <row r="209" spans="1:6" ht="12.75">
      <c r="A209" s="205"/>
      <c r="B209" s="206"/>
      <c r="C209" s="204" t="s">
        <v>391</v>
      </c>
      <c r="D209" s="204" t="s">
        <v>392</v>
      </c>
      <c r="E209" s="204" t="s">
        <v>391</v>
      </c>
      <c r="F209" s="204" t="s">
        <v>392</v>
      </c>
    </row>
    <row r="210" spans="1:6" ht="12.75">
      <c r="A210" s="207" t="s">
        <v>464</v>
      </c>
      <c r="B210" s="206">
        <v>0.02</v>
      </c>
      <c r="C210" s="206">
        <v>-0.02</v>
      </c>
      <c r="D210" s="206">
        <v>-0.02</v>
      </c>
      <c r="E210" s="206" t="s">
        <v>397</v>
      </c>
      <c r="F210" s="206" t="s">
        <v>398</v>
      </c>
    </row>
    <row r="211" spans="1:6" ht="12.75">
      <c r="A211" s="207" t="s">
        <v>465</v>
      </c>
      <c r="B211" s="206">
        <v>0.04</v>
      </c>
      <c r="C211" s="206">
        <v>-0.03</v>
      </c>
      <c r="D211" s="206">
        <v>-0.04</v>
      </c>
      <c r="E211" s="206" t="s">
        <v>398</v>
      </c>
      <c r="F211" s="206" t="s">
        <v>398</v>
      </c>
    </row>
    <row r="212" spans="1:6" ht="12.75">
      <c r="A212" s="207" t="s">
        <v>466</v>
      </c>
      <c r="B212" s="206">
        <v>0.08</v>
      </c>
      <c r="C212" s="206">
        <v>-0.05</v>
      </c>
      <c r="D212" s="206">
        <v>-0.06</v>
      </c>
      <c r="E212" s="206" t="s">
        <v>402</v>
      </c>
      <c r="F212" s="206" t="s">
        <v>402</v>
      </c>
    </row>
    <row r="213" spans="1:6" ht="12.75">
      <c r="A213" s="207" t="s">
        <v>467</v>
      </c>
      <c r="B213" s="206">
        <v>0.16</v>
      </c>
      <c r="C213" s="206">
        <v>-0.09</v>
      </c>
      <c r="D213" s="206">
        <v>-0.1</v>
      </c>
      <c r="E213" s="206" t="s">
        <v>405</v>
      </c>
      <c r="F213" s="206" t="s">
        <v>405</v>
      </c>
    </row>
    <row r="214" spans="1:6" ht="12.75">
      <c r="A214" s="207" t="s">
        <v>468</v>
      </c>
      <c r="B214" s="206">
        <v>0.32</v>
      </c>
      <c r="C214" s="206">
        <v>-0.17</v>
      </c>
      <c r="D214" s="206">
        <v>-0.18</v>
      </c>
      <c r="E214" s="206" t="s">
        <v>408</v>
      </c>
      <c r="F214" s="206" t="s">
        <v>408</v>
      </c>
    </row>
    <row r="215" spans="1:6" ht="12.75">
      <c r="A215" s="207" t="s">
        <v>469</v>
      </c>
      <c r="B215" s="206">
        <v>0.64</v>
      </c>
      <c r="C215" s="206">
        <v>-0.33</v>
      </c>
      <c r="D215" s="206">
        <v>-0.34</v>
      </c>
      <c r="E215" s="206" t="s">
        <v>411</v>
      </c>
      <c r="F215" s="206" t="s">
        <v>411</v>
      </c>
    </row>
    <row r="216" spans="1:6" ht="12.75">
      <c r="A216" s="207" t="s">
        <v>470</v>
      </c>
      <c r="B216" s="206">
        <v>1.28</v>
      </c>
      <c r="C216" s="206">
        <v>-0.65</v>
      </c>
      <c r="D216" s="206">
        <v>-0.66</v>
      </c>
      <c r="E216" s="206" t="s">
        <v>414</v>
      </c>
      <c r="F216" s="206" t="s">
        <v>414</v>
      </c>
    </row>
    <row r="217" spans="1:6" ht="12.75">
      <c r="A217" s="207" t="s">
        <v>471</v>
      </c>
      <c r="B217" s="206">
        <v>2.56</v>
      </c>
      <c r="C217" s="206">
        <v>-1.29</v>
      </c>
      <c r="D217" s="206">
        <v>-1.3</v>
      </c>
      <c r="E217" s="206" t="s">
        <v>417</v>
      </c>
      <c r="F217" s="206" t="s">
        <v>417</v>
      </c>
    </row>
    <row r="218" spans="1:6" ht="12.75">
      <c r="A218" s="207" t="s">
        <v>472</v>
      </c>
      <c r="B218" s="206">
        <v>5.12</v>
      </c>
      <c r="C218" s="206">
        <v>-2.57</v>
      </c>
      <c r="D218" s="206">
        <v>-2.58</v>
      </c>
      <c r="E218" s="206" t="s">
        <v>420</v>
      </c>
      <c r="F218" s="206" t="s">
        <v>420</v>
      </c>
    </row>
    <row r="220" ht="12.75">
      <c r="A220" s="209"/>
    </row>
    <row r="221" ht="12.75">
      <c r="A221" s="209"/>
    </row>
    <row r="222" spans="1:6" ht="17.25" customHeight="1">
      <c r="A222" s="202" t="s">
        <v>473</v>
      </c>
      <c r="B222" s="202"/>
      <c r="C222" s="202"/>
      <c r="D222" s="202"/>
      <c r="E222" s="202"/>
      <c r="F222" s="202"/>
    </row>
    <row r="223" spans="1:6" ht="12.75" customHeight="1">
      <c r="A223" s="203" t="s">
        <v>370</v>
      </c>
      <c r="B223" s="204" t="s">
        <v>371</v>
      </c>
      <c r="C223" s="204" t="s">
        <v>372</v>
      </c>
      <c r="D223" s="204"/>
      <c r="E223" s="204" t="s">
        <v>373</v>
      </c>
      <c r="F223" s="204"/>
    </row>
    <row r="224" spans="1:6" ht="12.75">
      <c r="A224" s="205"/>
      <c r="B224" s="205"/>
      <c r="C224" s="204" t="s">
        <v>426</v>
      </c>
      <c r="D224" s="204" t="s">
        <v>427</v>
      </c>
      <c r="E224" s="204" t="s">
        <v>426</v>
      </c>
      <c r="F224" s="204" t="s">
        <v>427</v>
      </c>
    </row>
    <row r="225" spans="1:6" ht="12.75">
      <c r="A225" s="207" t="s">
        <v>464</v>
      </c>
      <c r="B225" s="206">
        <v>0.017</v>
      </c>
      <c r="C225" s="206">
        <v>-0.017</v>
      </c>
      <c r="D225" s="206">
        <v>-0.017</v>
      </c>
      <c r="E225" s="206" t="s">
        <v>428</v>
      </c>
      <c r="F225" s="206" t="s">
        <v>429</v>
      </c>
    </row>
    <row r="226" spans="1:6" ht="12.75">
      <c r="A226" s="207" t="s">
        <v>465</v>
      </c>
      <c r="B226" s="206">
        <v>0.033</v>
      </c>
      <c r="C226" s="206">
        <v>-0.025</v>
      </c>
      <c r="D226" s="206">
        <v>-0.033</v>
      </c>
      <c r="E226" s="206" t="s">
        <v>429</v>
      </c>
      <c r="F226" s="206" t="s">
        <v>429</v>
      </c>
    </row>
    <row r="227" spans="1:6" ht="12.75">
      <c r="A227" s="207" t="s">
        <v>466</v>
      </c>
      <c r="B227" s="206">
        <v>0.067</v>
      </c>
      <c r="C227" s="206">
        <v>-0.042</v>
      </c>
      <c r="D227" s="206">
        <v>-0.05</v>
      </c>
      <c r="E227" s="206" t="s">
        <v>431</v>
      </c>
      <c r="F227" s="206" t="s">
        <v>431</v>
      </c>
    </row>
    <row r="228" spans="1:6" ht="12.75">
      <c r="A228" s="207" t="s">
        <v>467</v>
      </c>
      <c r="B228" s="206">
        <v>0.134</v>
      </c>
      <c r="C228" s="206">
        <v>-0.075</v>
      </c>
      <c r="D228" s="206">
        <v>-0.083</v>
      </c>
      <c r="E228" s="206" t="s">
        <v>433</v>
      </c>
      <c r="F228" s="206" t="s">
        <v>433</v>
      </c>
    </row>
    <row r="229" spans="1:6" ht="12.75">
      <c r="A229" s="207" t="s">
        <v>468</v>
      </c>
      <c r="B229" s="206">
        <v>0.267</v>
      </c>
      <c r="C229" s="206">
        <v>-0.142</v>
      </c>
      <c r="D229" s="206">
        <v>-0.15</v>
      </c>
      <c r="E229" s="206" t="s">
        <v>435</v>
      </c>
      <c r="F229" s="206" t="s">
        <v>435</v>
      </c>
    </row>
    <row r="230" spans="1:6" ht="12.75">
      <c r="A230" s="207" t="s">
        <v>469</v>
      </c>
      <c r="B230" s="206">
        <v>0.534</v>
      </c>
      <c r="C230" s="206">
        <v>-0.275</v>
      </c>
      <c r="D230" s="206">
        <v>-0.284</v>
      </c>
      <c r="E230" s="206" t="s">
        <v>437</v>
      </c>
      <c r="F230" s="206" t="s">
        <v>437</v>
      </c>
    </row>
    <row r="231" spans="1:6" ht="12.75">
      <c r="A231" s="207" t="s">
        <v>470</v>
      </c>
      <c r="B231" s="206">
        <v>1.068</v>
      </c>
      <c r="C231" s="206">
        <v>-0.542</v>
      </c>
      <c r="D231" s="206">
        <v>-0.551</v>
      </c>
      <c r="E231" s="206" t="s">
        <v>439</v>
      </c>
      <c r="F231" s="206" t="s">
        <v>439</v>
      </c>
    </row>
    <row r="232" spans="1:6" ht="12.75">
      <c r="A232" s="207" t="s">
        <v>471</v>
      </c>
      <c r="B232" s="206">
        <v>2.136</v>
      </c>
      <c r="C232" s="206">
        <v>-1.076</v>
      </c>
      <c r="D232" s="206">
        <v>-1.084</v>
      </c>
      <c r="E232" s="206" t="s">
        <v>441</v>
      </c>
      <c r="F232" s="206" t="s">
        <v>441</v>
      </c>
    </row>
    <row r="233" spans="1:6" ht="12.75">
      <c r="A233" s="207" t="s">
        <v>472</v>
      </c>
      <c r="B233" s="206">
        <v>4.271</v>
      </c>
      <c r="C233" s="206">
        <v>-2.144</v>
      </c>
      <c r="D233" s="206">
        <v>-2.152</v>
      </c>
      <c r="E233" s="206" t="s">
        <v>443</v>
      </c>
      <c r="F233" s="206" t="s">
        <v>443</v>
      </c>
    </row>
    <row r="236" spans="1:6" ht="17.25" customHeight="1">
      <c r="A236" s="202" t="s">
        <v>474</v>
      </c>
      <c r="B236" s="202"/>
      <c r="C236" s="202"/>
      <c r="D236" s="202"/>
      <c r="E236" s="202"/>
      <c r="F236" s="202"/>
    </row>
    <row r="237" spans="1:6" ht="12.75" customHeight="1">
      <c r="A237" s="203" t="s">
        <v>370</v>
      </c>
      <c r="B237" s="204" t="s">
        <v>371</v>
      </c>
      <c r="C237" s="204" t="s">
        <v>372</v>
      </c>
      <c r="D237" s="204"/>
      <c r="E237" s="204" t="s">
        <v>373</v>
      </c>
      <c r="F237" s="204"/>
    </row>
    <row r="238" spans="1:6" ht="12.75">
      <c r="A238" s="205"/>
      <c r="B238" s="206"/>
      <c r="C238" s="204" t="s">
        <v>391</v>
      </c>
      <c r="D238" s="204" t="s">
        <v>392</v>
      </c>
      <c r="E238" s="204" t="s">
        <v>391</v>
      </c>
      <c r="F238" s="204" t="s">
        <v>392</v>
      </c>
    </row>
    <row r="239" spans="1:6" ht="12.75">
      <c r="A239" s="207" t="s">
        <v>475</v>
      </c>
      <c r="B239" s="206">
        <v>0.02</v>
      </c>
      <c r="C239" s="206">
        <v>0</v>
      </c>
      <c r="D239" s="206">
        <v>0</v>
      </c>
      <c r="E239" s="206" t="s">
        <v>397</v>
      </c>
      <c r="F239" s="206" t="s">
        <v>398</v>
      </c>
    </row>
    <row r="240" spans="1:6" ht="12.75">
      <c r="A240" s="207" t="s">
        <v>465</v>
      </c>
      <c r="B240" s="206">
        <v>0.04</v>
      </c>
      <c r="C240" s="206">
        <v>-0.01</v>
      </c>
      <c r="D240" s="206">
        <v>-0.02</v>
      </c>
      <c r="E240" s="206" t="s">
        <v>398</v>
      </c>
      <c r="F240" s="206" t="s">
        <v>398</v>
      </c>
    </row>
    <row r="241" spans="1:6" ht="12.75">
      <c r="A241" s="207" t="s">
        <v>466</v>
      </c>
      <c r="B241" s="206">
        <v>0.08</v>
      </c>
      <c r="C241" s="206">
        <v>-0.03</v>
      </c>
      <c r="D241" s="206">
        <v>-0.04</v>
      </c>
      <c r="E241" s="206" t="s">
        <v>402</v>
      </c>
      <c r="F241" s="206" t="s">
        <v>402</v>
      </c>
    </row>
    <row r="242" spans="1:6" ht="12.75">
      <c r="A242" s="210" t="s">
        <v>476</v>
      </c>
      <c r="B242" s="211">
        <v>0.12</v>
      </c>
      <c r="C242" s="211">
        <v>-0.05</v>
      </c>
      <c r="D242" s="211">
        <v>-0.06</v>
      </c>
      <c r="E242" s="211" t="s">
        <v>477</v>
      </c>
      <c r="F242" s="211" t="s">
        <v>477</v>
      </c>
    </row>
    <row r="243" spans="1:6" ht="12.75">
      <c r="A243" s="207" t="s">
        <v>467</v>
      </c>
      <c r="B243" s="206">
        <v>0.16</v>
      </c>
      <c r="C243" s="206">
        <v>-0.07</v>
      </c>
      <c r="D243" s="206">
        <v>-0.08</v>
      </c>
      <c r="E243" s="206" t="s">
        <v>405</v>
      </c>
      <c r="F243" s="206" t="s">
        <v>405</v>
      </c>
    </row>
    <row r="244" spans="1:6" ht="12.75">
      <c r="A244" s="210" t="s">
        <v>478</v>
      </c>
      <c r="B244" s="211">
        <v>0.2</v>
      </c>
      <c r="C244" s="211">
        <v>-0.09</v>
      </c>
      <c r="D244" s="211">
        <v>-0.1</v>
      </c>
      <c r="E244" s="211" t="s">
        <v>479</v>
      </c>
      <c r="F244" s="211" t="s">
        <v>479</v>
      </c>
    </row>
    <row r="245" spans="1:6" ht="12.75">
      <c r="A245" s="210" t="s">
        <v>480</v>
      </c>
      <c r="B245" s="211">
        <v>0.32</v>
      </c>
      <c r="C245" s="211">
        <v>-0.15</v>
      </c>
      <c r="D245" s="211">
        <v>-0.16</v>
      </c>
      <c r="E245" s="211" t="s">
        <v>408</v>
      </c>
      <c r="F245" s="211" t="s">
        <v>408</v>
      </c>
    </row>
    <row r="246" spans="1:6" ht="12.75">
      <c r="A246" s="210" t="s">
        <v>481</v>
      </c>
      <c r="B246" s="211">
        <v>0.48</v>
      </c>
      <c r="C246" s="211">
        <v>-0.23</v>
      </c>
      <c r="D246" s="211">
        <v>-0.24</v>
      </c>
      <c r="E246" s="211" t="s">
        <v>482</v>
      </c>
      <c r="F246" s="211" t="s">
        <v>482</v>
      </c>
    </row>
    <row r="247" spans="1:6" ht="12.75">
      <c r="A247" s="207" t="s">
        <v>469</v>
      </c>
      <c r="B247" s="206">
        <v>0.64</v>
      </c>
      <c r="C247" s="206">
        <v>-0.31</v>
      </c>
      <c r="D247" s="206">
        <v>-0.32</v>
      </c>
      <c r="E247" s="206" t="s">
        <v>411</v>
      </c>
      <c r="F247" s="206" t="s">
        <v>411</v>
      </c>
    </row>
    <row r="248" spans="1:6" ht="12.75">
      <c r="A248" s="210" t="s">
        <v>483</v>
      </c>
      <c r="B248" s="211">
        <v>0.96</v>
      </c>
      <c r="C248" s="211">
        <v>-0.47</v>
      </c>
      <c r="D248" s="211">
        <v>-0.48</v>
      </c>
      <c r="E248" s="211" t="s">
        <v>484</v>
      </c>
      <c r="F248" s="211" t="s">
        <v>484</v>
      </c>
    </row>
    <row r="249" spans="1:6" ht="12.75">
      <c r="A249" s="207" t="s">
        <v>470</v>
      </c>
      <c r="B249" s="206">
        <v>1.28</v>
      </c>
      <c r="C249" s="206">
        <v>-0.63</v>
      </c>
      <c r="D249" s="206">
        <v>-0.64</v>
      </c>
      <c r="E249" s="206" t="s">
        <v>414</v>
      </c>
      <c r="F249" s="206" t="s">
        <v>414</v>
      </c>
    </row>
    <row r="250" spans="1:6" ht="12.75">
      <c r="A250" s="210" t="s">
        <v>485</v>
      </c>
      <c r="B250" s="211">
        <v>1.88</v>
      </c>
      <c r="C250" s="211">
        <v>-0.93</v>
      </c>
      <c r="D250" s="211">
        <v>-0.94</v>
      </c>
      <c r="E250" s="211" t="s">
        <v>486</v>
      </c>
      <c r="F250" s="211" t="s">
        <v>486</v>
      </c>
    </row>
    <row r="251" spans="1:6" ht="12.75">
      <c r="A251" s="207" t="s">
        <v>471</v>
      </c>
      <c r="B251" s="206">
        <v>2.56</v>
      </c>
      <c r="C251" s="206">
        <v>-1.27</v>
      </c>
      <c r="D251" s="206">
        <v>-1.28</v>
      </c>
      <c r="E251" s="206" t="s">
        <v>417</v>
      </c>
      <c r="F251" s="206" t="s">
        <v>417</v>
      </c>
    </row>
    <row r="253" ht="12.75">
      <c r="A253" s="212" t="s">
        <v>487</v>
      </c>
    </row>
    <row r="255" ht="12.75">
      <c r="A255" s="22"/>
    </row>
    <row r="256" ht="12.75">
      <c r="A256" s="209"/>
    </row>
    <row r="257" spans="1:6" ht="17.25" customHeight="1">
      <c r="A257" s="202" t="s">
        <v>488</v>
      </c>
      <c r="B257" s="202"/>
      <c r="C257" s="202"/>
      <c r="D257" s="202"/>
      <c r="E257" s="202"/>
      <c r="F257" s="202"/>
    </row>
    <row r="258" spans="1:6" ht="12.75" customHeight="1">
      <c r="A258" s="203" t="s">
        <v>370</v>
      </c>
      <c r="B258" s="204" t="s">
        <v>371</v>
      </c>
      <c r="C258" s="204" t="s">
        <v>372</v>
      </c>
      <c r="D258" s="204"/>
      <c r="E258" s="204" t="s">
        <v>373</v>
      </c>
      <c r="F258" s="204"/>
    </row>
    <row r="259" spans="1:6" ht="12.75">
      <c r="A259" s="205"/>
      <c r="B259" s="205"/>
      <c r="C259" s="204" t="s">
        <v>426</v>
      </c>
      <c r="D259" s="204" t="s">
        <v>427</v>
      </c>
      <c r="E259" s="204" t="s">
        <v>426</v>
      </c>
      <c r="F259" s="204" t="s">
        <v>427</v>
      </c>
    </row>
    <row r="260" spans="1:6" ht="12.75">
      <c r="A260" s="207" t="s">
        <v>475</v>
      </c>
      <c r="B260" s="206">
        <v>0.017</v>
      </c>
      <c r="C260" s="206">
        <v>0</v>
      </c>
      <c r="D260" s="206">
        <v>0</v>
      </c>
      <c r="E260" s="206" t="s">
        <v>428</v>
      </c>
      <c r="F260" s="206" t="s">
        <v>429</v>
      </c>
    </row>
    <row r="261" spans="1:6" ht="12.75">
      <c r="A261" s="207" t="s">
        <v>465</v>
      </c>
      <c r="B261" s="206">
        <v>0.033</v>
      </c>
      <c r="C261" s="206">
        <v>-0.008</v>
      </c>
      <c r="D261" s="206">
        <v>-0.017</v>
      </c>
      <c r="E261" s="206" t="s">
        <v>429</v>
      </c>
      <c r="F261" s="206" t="s">
        <v>429</v>
      </c>
    </row>
    <row r="262" spans="1:6" ht="12.75">
      <c r="A262" s="207" t="s">
        <v>466</v>
      </c>
      <c r="B262" s="206">
        <v>0.067</v>
      </c>
      <c r="C262" s="206">
        <v>-0.025</v>
      </c>
      <c r="D262" s="206">
        <v>-0.033</v>
      </c>
      <c r="E262" s="206" t="s">
        <v>431</v>
      </c>
      <c r="F262" s="206" t="s">
        <v>431</v>
      </c>
    </row>
    <row r="263" spans="1:6" ht="12.75">
      <c r="A263" s="210" t="s">
        <v>476</v>
      </c>
      <c r="B263" s="211">
        <v>0.1</v>
      </c>
      <c r="C263" s="211">
        <v>-0.042</v>
      </c>
      <c r="D263" s="211">
        <v>-0.05</v>
      </c>
      <c r="E263" s="211" t="s">
        <v>403</v>
      </c>
      <c r="F263" s="211" t="s">
        <v>403</v>
      </c>
    </row>
    <row r="264" spans="1:6" ht="12.75">
      <c r="A264" s="207" t="s">
        <v>467</v>
      </c>
      <c r="B264" s="206">
        <v>0.134</v>
      </c>
      <c r="C264" s="206">
        <v>-0.058</v>
      </c>
      <c r="D264" s="206">
        <v>-0.067</v>
      </c>
      <c r="E264" s="206" t="s">
        <v>433</v>
      </c>
      <c r="F264" s="206" t="s">
        <v>433</v>
      </c>
    </row>
    <row r="265" spans="1:6" ht="12.75">
      <c r="A265" s="210" t="s">
        <v>478</v>
      </c>
      <c r="B265" s="211">
        <v>0.167</v>
      </c>
      <c r="C265" s="211">
        <v>-0.075</v>
      </c>
      <c r="D265" s="211">
        <v>-0.083</v>
      </c>
      <c r="E265" s="211" t="s">
        <v>489</v>
      </c>
      <c r="F265" s="211" t="s">
        <v>489</v>
      </c>
    </row>
    <row r="266" spans="1:6" ht="12.75">
      <c r="A266" s="210" t="s">
        <v>480</v>
      </c>
      <c r="B266" s="211">
        <v>0.267</v>
      </c>
      <c r="C266" s="211">
        <v>-0.125</v>
      </c>
      <c r="D266" s="211">
        <v>-0.134</v>
      </c>
      <c r="E266" s="211" t="s">
        <v>435</v>
      </c>
      <c r="F266" s="211" t="s">
        <v>435</v>
      </c>
    </row>
    <row r="267" spans="1:6" ht="12.75">
      <c r="A267" s="210" t="s">
        <v>481</v>
      </c>
      <c r="B267" s="211">
        <v>0.4</v>
      </c>
      <c r="C267" s="211">
        <v>-0.192</v>
      </c>
      <c r="D267" s="211">
        <v>-0.2</v>
      </c>
      <c r="E267" s="211" t="s">
        <v>490</v>
      </c>
      <c r="F267" s="211" t="s">
        <v>490</v>
      </c>
    </row>
    <row r="268" spans="1:6" ht="12.75">
      <c r="A268" s="207" t="s">
        <v>469</v>
      </c>
      <c r="B268" s="206">
        <v>0.534</v>
      </c>
      <c r="C268" s="206">
        <v>-0.259</v>
      </c>
      <c r="D268" s="206">
        <v>-0.267</v>
      </c>
      <c r="E268" s="206" t="s">
        <v>437</v>
      </c>
      <c r="F268" s="206" t="s">
        <v>437</v>
      </c>
    </row>
    <row r="269" spans="1:6" ht="12.75">
      <c r="A269" s="210" t="s">
        <v>483</v>
      </c>
      <c r="B269" s="211">
        <v>0.801</v>
      </c>
      <c r="C269" s="211">
        <v>-0.392</v>
      </c>
      <c r="D269" s="211">
        <v>-0.4</v>
      </c>
      <c r="E269" s="211" t="s">
        <v>491</v>
      </c>
      <c r="F269" s="211" t="s">
        <v>491</v>
      </c>
    </row>
    <row r="270" spans="1:6" ht="12.75">
      <c r="A270" s="207" t="s">
        <v>470</v>
      </c>
      <c r="B270" s="206">
        <v>1.068</v>
      </c>
      <c r="C270" s="206">
        <v>-0.526</v>
      </c>
      <c r="D270" s="206">
        <v>-0.534</v>
      </c>
      <c r="E270" s="206" t="s">
        <v>439</v>
      </c>
      <c r="F270" s="206" t="s">
        <v>439</v>
      </c>
    </row>
    <row r="271" spans="1:6" ht="12.75">
      <c r="A271" s="210" t="s">
        <v>485</v>
      </c>
      <c r="B271" s="211">
        <v>1.568</v>
      </c>
      <c r="C271" s="211">
        <v>-0.776</v>
      </c>
      <c r="D271" s="211">
        <v>-0.784</v>
      </c>
      <c r="E271" s="211" t="s">
        <v>492</v>
      </c>
      <c r="F271" s="211" t="s">
        <v>492</v>
      </c>
    </row>
    <row r="272" spans="1:6" ht="12.75">
      <c r="A272" s="207" t="s">
        <v>471</v>
      </c>
      <c r="B272" s="206">
        <v>2.135</v>
      </c>
      <c r="C272" s="206">
        <v>-1.059</v>
      </c>
      <c r="D272" s="206">
        <v>-1.068</v>
      </c>
      <c r="E272" s="206" t="s">
        <v>441</v>
      </c>
      <c r="F272" s="206" t="s">
        <v>441</v>
      </c>
    </row>
    <row r="274" ht="12.75">
      <c r="A274" s="212" t="s">
        <v>487</v>
      </c>
    </row>
    <row r="277" spans="1:6" ht="17.25" customHeight="1">
      <c r="A277" s="202" t="s">
        <v>493</v>
      </c>
      <c r="B277" s="202"/>
      <c r="C277" s="202"/>
      <c r="D277" s="202"/>
      <c r="E277" s="202"/>
      <c r="F277" s="202"/>
    </row>
    <row r="278" spans="1:6" ht="12.75" customHeight="1">
      <c r="A278" s="203" t="s">
        <v>370</v>
      </c>
      <c r="B278" s="204" t="s">
        <v>371</v>
      </c>
      <c r="C278" s="204" t="s">
        <v>372</v>
      </c>
      <c r="D278" s="204"/>
      <c r="E278" s="204" t="s">
        <v>373</v>
      </c>
      <c r="F278" s="204"/>
    </row>
    <row r="279" spans="1:6" ht="12.75">
      <c r="A279" s="205"/>
      <c r="B279" s="205"/>
      <c r="C279" s="204" t="s">
        <v>426</v>
      </c>
      <c r="D279" s="204" t="s">
        <v>427</v>
      </c>
      <c r="E279" s="204" t="s">
        <v>426</v>
      </c>
      <c r="F279" s="204" t="s">
        <v>427</v>
      </c>
    </row>
    <row r="280" spans="1:6" ht="12.75">
      <c r="A280" s="207" t="s">
        <v>464</v>
      </c>
      <c r="B280" s="206">
        <v>0.017</v>
      </c>
      <c r="C280" s="206">
        <v>-0.017</v>
      </c>
      <c r="D280" s="206">
        <v>-0.017</v>
      </c>
      <c r="E280" s="206" t="s">
        <v>428</v>
      </c>
      <c r="F280" s="206" t="s">
        <v>429</v>
      </c>
    </row>
    <row r="281" spans="1:6" ht="12.75">
      <c r="A281" s="207" t="s">
        <v>465</v>
      </c>
      <c r="B281" s="206">
        <v>0.033</v>
      </c>
      <c r="C281" s="206">
        <v>-0.025</v>
      </c>
      <c r="D281" s="206">
        <v>-0.033</v>
      </c>
      <c r="E281" s="206" t="s">
        <v>429</v>
      </c>
      <c r="F281" s="206" t="s">
        <v>429</v>
      </c>
    </row>
    <row r="282" spans="1:6" ht="12.75">
      <c r="A282" s="207" t="s">
        <v>466</v>
      </c>
      <c r="B282" s="206">
        <v>0.067</v>
      </c>
      <c r="C282" s="206">
        <v>-0.042</v>
      </c>
      <c r="D282" s="206">
        <v>-0.05</v>
      </c>
      <c r="E282" s="206" t="s">
        <v>431</v>
      </c>
      <c r="F282" s="206" t="s">
        <v>431</v>
      </c>
    </row>
    <row r="283" spans="1:6" ht="12.75">
      <c r="A283" s="207" t="s">
        <v>467</v>
      </c>
      <c r="B283" s="206">
        <v>0.134</v>
      </c>
      <c r="C283" s="206">
        <v>-0.075</v>
      </c>
      <c r="D283" s="206">
        <v>-0.083</v>
      </c>
      <c r="E283" s="206" t="s">
        <v>433</v>
      </c>
      <c r="F283" s="206" t="s">
        <v>433</v>
      </c>
    </row>
    <row r="284" spans="1:6" ht="12.75">
      <c r="A284" s="207" t="s">
        <v>468</v>
      </c>
      <c r="B284" s="206">
        <v>0.267</v>
      </c>
      <c r="C284" s="206">
        <v>-0.142</v>
      </c>
      <c r="D284" s="206">
        <v>-0.15</v>
      </c>
      <c r="E284" s="206" t="s">
        <v>435</v>
      </c>
      <c r="F284" s="206" t="s">
        <v>435</v>
      </c>
    </row>
    <row r="285" spans="1:6" ht="12.75">
      <c r="A285" s="207" t="s">
        <v>469</v>
      </c>
      <c r="B285" s="206">
        <v>0.534</v>
      </c>
      <c r="C285" s="206">
        <v>-0.275</v>
      </c>
      <c r="D285" s="206">
        <v>-0.284</v>
      </c>
      <c r="E285" s="206" t="s">
        <v>437</v>
      </c>
      <c r="F285" s="206" t="s">
        <v>437</v>
      </c>
    </row>
    <row r="286" spans="1:6" ht="12.75">
      <c r="A286" s="207" t="s">
        <v>470</v>
      </c>
      <c r="B286" s="206">
        <v>1.068</v>
      </c>
      <c r="C286" s="206">
        <v>-0.542</v>
      </c>
      <c r="D286" s="206">
        <v>-0.551</v>
      </c>
      <c r="E286" s="206" t="s">
        <v>439</v>
      </c>
      <c r="F286" s="206" t="s">
        <v>439</v>
      </c>
    </row>
    <row r="287" spans="1:6" ht="12.75">
      <c r="A287" s="207" t="s">
        <v>471</v>
      </c>
      <c r="B287" s="206">
        <v>2.136</v>
      </c>
      <c r="C287" s="206">
        <v>-1.076</v>
      </c>
      <c r="D287" s="206">
        <v>-1.084</v>
      </c>
      <c r="E287" s="206" t="s">
        <v>441</v>
      </c>
      <c r="F287" s="206" t="s">
        <v>441</v>
      </c>
    </row>
    <row r="288" spans="1:6" ht="12.75">
      <c r="A288" s="207" t="s">
        <v>472</v>
      </c>
      <c r="B288" s="206">
        <v>4.271</v>
      </c>
      <c r="C288" s="206">
        <v>-2.144</v>
      </c>
      <c r="D288" s="206">
        <v>-2.152</v>
      </c>
      <c r="E288" s="206" t="s">
        <v>443</v>
      </c>
      <c r="F288" s="206" t="s">
        <v>443</v>
      </c>
    </row>
    <row r="291" spans="1:6" ht="17.25" customHeight="1">
      <c r="A291" s="202" t="s">
        <v>494</v>
      </c>
      <c r="B291" s="202"/>
      <c r="C291" s="202"/>
      <c r="D291" s="202"/>
      <c r="E291" s="202"/>
      <c r="F291" s="202"/>
    </row>
    <row r="292" spans="1:6" ht="12.75" customHeight="1">
      <c r="A292" s="203" t="s">
        <v>370</v>
      </c>
      <c r="B292" s="204" t="s">
        <v>371</v>
      </c>
      <c r="C292" s="204" t="s">
        <v>372</v>
      </c>
      <c r="D292" s="204"/>
      <c r="E292" s="204" t="s">
        <v>373</v>
      </c>
      <c r="F292" s="204"/>
    </row>
    <row r="293" spans="1:6" ht="12.75">
      <c r="A293" s="205"/>
      <c r="B293" s="205"/>
      <c r="C293" s="204" t="s">
        <v>426</v>
      </c>
      <c r="D293" s="204" t="s">
        <v>427</v>
      </c>
      <c r="E293" s="204" t="s">
        <v>426</v>
      </c>
      <c r="F293" s="204" t="s">
        <v>427</v>
      </c>
    </row>
    <row r="294" spans="1:6" ht="12.75">
      <c r="A294" s="207" t="s">
        <v>464</v>
      </c>
      <c r="B294" s="206">
        <v>0.017</v>
      </c>
      <c r="C294" s="206">
        <v>-0.033</v>
      </c>
      <c r="D294" s="206">
        <v>-0.033</v>
      </c>
      <c r="E294" s="206" t="s">
        <v>428</v>
      </c>
      <c r="F294" s="206" t="s">
        <v>429</v>
      </c>
    </row>
    <row r="295" spans="1:6" ht="12.75">
      <c r="A295" s="207" t="s">
        <v>465</v>
      </c>
      <c r="B295" s="206">
        <v>0.033</v>
      </c>
      <c r="C295" s="206">
        <v>-0.042</v>
      </c>
      <c r="D295" s="206">
        <v>-0.05</v>
      </c>
      <c r="E295" s="206" t="s">
        <v>429</v>
      </c>
      <c r="F295" s="206" t="s">
        <v>429</v>
      </c>
    </row>
    <row r="296" spans="1:6" ht="12.75">
      <c r="A296" s="207" t="s">
        <v>466</v>
      </c>
      <c r="B296" s="206">
        <v>0.067</v>
      </c>
      <c r="C296" s="206">
        <v>-0.058</v>
      </c>
      <c r="D296" s="206">
        <v>-0.067</v>
      </c>
      <c r="E296" s="206" t="s">
        <v>431</v>
      </c>
      <c r="F296" s="206" t="s">
        <v>431</v>
      </c>
    </row>
    <row r="297" spans="1:6" ht="12.75">
      <c r="A297" s="207" t="s">
        <v>495</v>
      </c>
      <c r="B297" s="206">
        <v>0.1</v>
      </c>
      <c r="C297" s="206">
        <v>-0.075</v>
      </c>
      <c r="D297" s="206">
        <v>-0.083</v>
      </c>
      <c r="E297" s="206" t="s">
        <v>403</v>
      </c>
      <c r="F297" s="206" t="s">
        <v>403</v>
      </c>
    </row>
    <row r="298" spans="1:6" ht="12.75">
      <c r="A298" s="207" t="s">
        <v>467</v>
      </c>
      <c r="B298" s="206">
        <v>0.134</v>
      </c>
      <c r="C298" s="206">
        <v>-0.092</v>
      </c>
      <c r="D298" s="206">
        <v>-0.1</v>
      </c>
      <c r="E298" s="206" t="s">
        <v>433</v>
      </c>
      <c r="F298" s="206" t="s">
        <v>433</v>
      </c>
    </row>
    <row r="299" spans="1:6" ht="12.75">
      <c r="A299" s="207" t="s">
        <v>496</v>
      </c>
      <c r="B299" s="206">
        <v>0.167</v>
      </c>
      <c r="C299" s="206">
        <v>-0.108</v>
      </c>
      <c r="D299" s="206">
        <v>-0.117</v>
      </c>
      <c r="E299" s="206" t="s">
        <v>489</v>
      </c>
      <c r="F299" s="206" t="s">
        <v>489</v>
      </c>
    </row>
    <row r="300" spans="1:6" ht="12.75">
      <c r="A300" s="207" t="s">
        <v>497</v>
      </c>
      <c r="B300" s="206">
        <v>0.2</v>
      </c>
      <c r="C300" s="206">
        <v>-0.125</v>
      </c>
      <c r="D300" s="206">
        <v>-0.134</v>
      </c>
      <c r="E300" s="206" t="s">
        <v>479</v>
      </c>
      <c r="F300" s="206" t="s">
        <v>479</v>
      </c>
    </row>
    <row r="301" spans="1:6" ht="12.75">
      <c r="A301" s="207" t="s">
        <v>498</v>
      </c>
      <c r="B301" s="206">
        <v>0.234</v>
      </c>
      <c r="C301" s="206">
        <v>-0.142</v>
      </c>
      <c r="D301" s="206">
        <v>-0.15</v>
      </c>
      <c r="E301" s="206" t="s">
        <v>499</v>
      </c>
      <c r="F301" s="206" t="s">
        <v>499</v>
      </c>
    </row>
    <row r="302" spans="1:6" ht="12.75">
      <c r="A302" s="207" t="s">
        <v>468</v>
      </c>
      <c r="B302" s="206">
        <v>0.267</v>
      </c>
      <c r="C302" s="206">
        <v>-0.159</v>
      </c>
      <c r="D302" s="206">
        <v>-0.167</v>
      </c>
      <c r="E302" s="206" t="s">
        <v>435</v>
      </c>
      <c r="F302" s="206" t="s">
        <v>435</v>
      </c>
    </row>
    <row r="303" spans="1:6" ht="12.75">
      <c r="A303" s="207" t="s">
        <v>500</v>
      </c>
      <c r="B303" s="206">
        <v>0.4</v>
      </c>
      <c r="C303" s="206">
        <v>-0.225</v>
      </c>
      <c r="D303" s="206">
        <v>-0.234</v>
      </c>
      <c r="E303" s="206" t="s">
        <v>490</v>
      </c>
      <c r="F303" s="206" t="s">
        <v>490</v>
      </c>
    </row>
    <row r="304" spans="1:6" ht="12.75">
      <c r="A304" s="207" t="s">
        <v>469</v>
      </c>
      <c r="B304" s="206">
        <v>0.534</v>
      </c>
      <c r="C304" s="206">
        <v>-0.292</v>
      </c>
      <c r="D304" s="206">
        <v>-0.3</v>
      </c>
      <c r="E304" s="206" t="s">
        <v>437</v>
      </c>
      <c r="F304" s="206" t="s">
        <v>437</v>
      </c>
    </row>
    <row r="305" spans="1:6" ht="12.75">
      <c r="A305" s="207" t="s">
        <v>470</v>
      </c>
      <c r="B305" s="206">
        <v>1.068</v>
      </c>
      <c r="C305" s="206">
        <v>-0.559</v>
      </c>
      <c r="D305" s="206">
        <v>-0.567</v>
      </c>
      <c r="E305" s="206" t="s">
        <v>439</v>
      </c>
      <c r="F305" s="206" t="s">
        <v>439</v>
      </c>
    </row>
    <row r="306" spans="1:6" ht="12.75">
      <c r="A306" s="207" t="s">
        <v>471</v>
      </c>
      <c r="B306" s="206">
        <v>2.136</v>
      </c>
      <c r="C306" s="206">
        <v>-1.093</v>
      </c>
      <c r="D306" s="206">
        <v>-1.101</v>
      </c>
      <c r="E306" s="206" t="s">
        <v>441</v>
      </c>
      <c r="F306" s="206" t="s">
        <v>441</v>
      </c>
    </row>
    <row r="307" spans="1:6" ht="12.75">
      <c r="A307" s="207" t="s">
        <v>472</v>
      </c>
      <c r="B307" s="206">
        <v>4.271</v>
      </c>
      <c r="C307" s="206">
        <v>-2.161</v>
      </c>
      <c r="D307" s="206">
        <v>-2.169</v>
      </c>
      <c r="E307" s="206" t="s">
        <v>443</v>
      </c>
      <c r="F307" s="206" t="s">
        <v>443</v>
      </c>
    </row>
    <row r="308" spans="1:6" ht="12.75">
      <c r="A308" s="207" t="s">
        <v>501</v>
      </c>
      <c r="B308" s="206">
        <v>8.542</v>
      </c>
      <c r="C308" s="206">
        <v>-4.296</v>
      </c>
      <c r="D308" s="206">
        <v>-4.304</v>
      </c>
      <c r="E308" s="206" t="s">
        <v>445</v>
      </c>
      <c r="F308" s="206" t="s">
        <v>502</v>
      </c>
    </row>
    <row r="311" spans="1:6" ht="17.25" customHeight="1">
      <c r="A311" s="202" t="s">
        <v>503</v>
      </c>
      <c r="B311" s="202"/>
      <c r="C311" s="202"/>
      <c r="D311" s="202"/>
      <c r="E311" s="202"/>
      <c r="F311" s="202"/>
    </row>
    <row r="312" spans="1:6" ht="12.75" customHeight="1">
      <c r="A312" s="203" t="s">
        <v>370</v>
      </c>
      <c r="B312" s="204" t="s">
        <v>371</v>
      </c>
      <c r="C312" s="204" t="s">
        <v>372</v>
      </c>
      <c r="D312" s="204"/>
      <c r="E312" s="204" t="s">
        <v>373</v>
      </c>
      <c r="F312" s="204"/>
    </row>
    <row r="313" spans="1:6" ht="12.75">
      <c r="A313" s="205"/>
      <c r="B313" s="206"/>
      <c r="C313" s="204" t="s">
        <v>391</v>
      </c>
      <c r="D313" s="204" t="s">
        <v>392</v>
      </c>
      <c r="E313" s="204" t="s">
        <v>391</v>
      </c>
      <c r="F313" s="204" t="s">
        <v>392</v>
      </c>
    </row>
    <row r="314" spans="1:6" ht="12.75">
      <c r="A314" s="207" t="s">
        <v>396</v>
      </c>
      <c r="B314" s="206">
        <v>0.02</v>
      </c>
      <c r="C314" s="206">
        <v>0</v>
      </c>
      <c r="D314" s="206">
        <v>0</v>
      </c>
      <c r="E314" s="206" t="s">
        <v>397</v>
      </c>
      <c r="F314" s="206" t="s">
        <v>398</v>
      </c>
    </row>
    <row r="315" spans="1:6" ht="12.75">
      <c r="A315" s="207" t="s">
        <v>504</v>
      </c>
      <c r="B315" s="206">
        <v>0.008</v>
      </c>
      <c r="C315" s="206">
        <v>0</v>
      </c>
      <c r="D315" s="206">
        <v>0</v>
      </c>
      <c r="E315" s="206" t="s">
        <v>397</v>
      </c>
      <c r="F315" s="206" t="s">
        <v>398</v>
      </c>
    </row>
    <row r="316" spans="1:6" ht="12.75">
      <c r="A316" s="207" t="s">
        <v>505</v>
      </c>
      <c r="B316" s="206">
        <v>0.004</v>
      </c>
      <c r="C316" s="206">
        <v>0</v>
      </c>
      <c r="D316" s="206">
        <v>0</v>
      </c>
      <c r="E316" s="206" t="s">
        <v>397</v>
      </c>
      <c r="F316" s="206" t="s">
        <v>398</v>
      </c>
    </row>
    <row r="317" spans="1:6" ht="12.75">
      <c r="A317" s="207" t="s">
        <v>506</v>
      </c>
      <c r="B317" s="206">
        <v>0.002</v>
      </c>
      <c r="C317" s="206">
        <v>0</v>
      </c>
      <c r="D317" s="206">
        <v>0</v>
      </c>
      <c r="E317" s="206" t="s">
        <v>397</v>
      </c>
      <c r="F317" s="206" t="s">
        <v>398</v>
      </c>
    </row>
    <row r="318" spans="1:6" ht="12.75">
      <c r="A318" s="207" t="s">
        <v>507</v>
      </c>
      <c r="B318" s="206">
        <v>0.001</v>
      </c>
      <c r="C318" s="206">
        <v>0</v>
      </c>
      <c r="D318" s="206">
        <v>0</v>
      </c>
      <c r="E318" s="206" t="s">
        <v>397</v>
      </c>
      <c r="F318" s="206" t="s">
        <v>398</v>
      </c>
    </row>
    <row r="319" spans="1:6" ht="12.75">
      <c r="A319" s="207" t="s">
        <v>508</v>
      </c>
      <c r="B319" s="206" t="s">
        <v>509</v>
      </c>
      <c r="C319" s="206">
        <v>0</v>
      </c>
      <c r="D319" s="206">
        <v>0</v>
      </c>
      <c r="E319" s="206" t="s">
        <v>397</v>
      </c>
      <c r="F319" s="206" t="s">
        <v>398</v>
      </c>
    </row>
    <row r="320" spans="1:6" ht="12.75">
      <c r="A320" s="207" t="s">
        <v>510</v>
      </c>
      <c r="B320" s="206" t="s">
        <v>511</v>
      </c>
      <c r="C320" s="206">
        <v>0</v>
      </c>
      <c r="D320" s="206">
        <v>0</v>
      </c>
      <c r="E320" s="206" t="s">
        <v>397</v>
      </c>
      <c r="F320" s="206" t="s">
        <v>398</v>
      </c>
    </row>
    <row r="321" spans="1:6" ht="12.75">
      <c r="A321" s="207" t="s">
        <v>512</v>
      </c>
      <c r="B321" s="206" t="s">
        <v>513</v>
      </c>
      <c r="C321" s="206">
        <v>0</v>
      </c>
      <c r="D321" s="206">
        <v>0</v>
      </c>
      <c r="E321" s="206" t="s">
        <v>397</v>
      </c>
      <c r="F321" s="206" t="s">
        <v>398</v>
      </c>
    </row>
    <row r="322" spans="1:6" ht="12.75">
      <c r="A322" s="207" t="s">
        <v>514</v>
      </c>
      <c r="B322" s="206" t="s">
        <v>515</v>
      </c>
      <c r="C322" s="206">
        <v>0</v>
      </c>
      <c r="D322" s="206">
        <v>0</v>
      </c>
      <c r="E322" s="206" t="s">
        <v>397</v>
      </c>
      <c r="F322" s="206" t="s">
        <v>398</v>
      </c>
    </row>
    <row r="323" spans="1:6" ht="12.75">
      <c r="A323" s="207" t="s">
        <v>516</v>
      </c>
      <c r="B323" s="206" t="s">
        <v>517</v>
      </c>
      <c r="C323" s="206">
        <v>0</v>
      </c>
      <c r="D323" s="206">
        <v>0</v>
      </c>
      <c r="E323" s="206" t="s">
        <v>397</v>
      </c>
      <c r="F323" s="206" t="s">
        <v>398</v>
      </c>
    </row>
    <row r="324" spans="1:6" ht="12.75">
      <c r="A324" s="207" t="s">
        <v>518</v>
      </c>
      <c r="B324" s="206" t="s">
        <v>519</v>
      </c>
      <c r="C324" s="206">
        <v>0</v>
      </c>
      <c r="D324" s="206">
        <v>0</v>
      </c>
      <c r="E324" s="206" t="s">
        <v>397</v>
      </c>
      <c r="F324" s="206" t="s">
        <v>398</v>
      </c>
    </row>
    <row r="326" ht="12.75">
      <c r="A326" s="209"/>
    </row>
    <row r="327" ht="12.75">
      <c r="A327" s="209"/>
    </row>
    <row r="328" spans="1:6" ht="17.25" customHeight="1">
      <c r="A328" s="202" t="s">
        <v>520</v>
      </c>
      <c r="B328" s="202"/>
      <c r="C328" s="202"/>
      <c r="D328" s="202"/>
      <c r="E328" s="202"/>
      <c r="F328" s="202"/>
    </row>
    <row r="329" spans="1:6" ht="12.75" customHeight="1">
      <c r="A329" s="203" t="s">
        <v>370</v>
      </c>
      <c r="B329" s="204" t="s">
        <v>371</v>
      </c>
      <c r="C329" s="204" t="s">
        <v>372</v>
      </c>
      <c r="D329" s="204"/>
      <c r="E329" s="204" t="s">
        <v>373</v>
      </c>
      <c r="F329" s="204"/>
    </row>
    <row r="330" spans="1:6" ht="12.75">
      <c r="A330" s="205"/>
      <c r="B330" s="206"/>
      <c r="C330" s="204" t="s">
        <v>426</v>
      </c>
      <c r="D330" s="204" t="s">
        <v>427</v>
      </c>
      <c r="E330" s="204" t="s">
        <v>426</v>
      </c>
      <c r="F330" s="204" t="s">
        <v>427</v>
      </c>
    </row>
    <row r="331" spans="1:6" ht="12.75">
      <c r="A331" s="207" t="s">
        <v>396</v>
      </c>
      <c r="B331" s="206">
        <v>0.017</v>
      </c>
      <c r="C331" s="206">
        <v>0</v>
      </c>
      <c r="D331" s="206">
        <v>0</v>
      </c>
      <c r="E331" s="206" t="s">
        <v>428</v>
      </c>
      <c r="F331" s="206" t="s">
        <v>429</v>
      </c>
    </row>
    <row r="332" spans="1:6" ht="12.75">
      <c r="A332" s="207" t="s">
        <v>504</v>
      </c>
      <c r="B332" s="206">
        <v>0.008</v>
      </c>
      <c r="C332" s="206">
        <v>0</v>
      </c>
      <c r="D332" s="206">
        <v>0</v>
      </c>
      <c r="E332" s="206" t="s">
        <v>428</v>
      </c>
      <c r="F332" s="206" t="s">
        <v>429</v>
      </c>
    </row>
    <row r="333" spans="1:6" ht="12.75">
      <c r="A333" s="207" t="s">
        <v>505</v>
      </c>
      <c r="B333" s="206">
        <v>0.004</v>
      </c>
      <c r="C333" s="206">
        <v>0</v>
      </c>
      <c r="D333" s="206">
        <v>0</v>
      </c>
      <c r="E333" s="206" t="s">
        <v>428</v>
      </c>
      <c r="F333" s="206" t="s">
        <v>429</v>
      </c>
    </row>
    <row r="334" spans="1:6" ht="12.75">
      <c r="A334" s="207" t="s">
        <v>506</v>
      </c>
      <c r="B334" s="206">
        <v>0.002</v>
      </c>
      <c r="C334" s="206">
        <v>0</v>
      </c>
      <c r="D334" s="206">
        <v>0</v>
      </c>
      <c r="E334" s="206" t="s">
        <v>428</v>
      </c>
      <c r="F334" s="206" t="s">
        <v>429</v>
      </c>
    </row>
    <row r="335" spans="1:6" ht="12.75">
      <c r="A335" s="207" t="s">
        <v>507</v>
      </c>
      <c r="B335" s="206">
        <v>0.001</v>
      </c>
      <c r="C335" s="206">
        <v>0</v>
      </c>
      <c r="D335" s="206">
        <v>0</v>
      </c>
      <c r="E335" s="206" t="s">
        <v>428</v>
      </c>
      <c r="F335" s="206" t="s">
        <v>429</v>
      </c>
    </row>
    <row r="336" spans="1:6" ht="12.75">
      <c r="A336" s="207" t="s">
        <v>508</v>
      </c>
      <c r="B336" s="206">
        <v>0.0005</v>
      </c>
      <c r="C336" s="206">
        <v>0</v>
      </c>
      <c r="D336" s="206">
        <v>0</v>
      </c>
      <c r="E336" s="206" t="s">
        <v>428</v>
      </c>
      <c r="F336" s="206" t="s">
        <v>429</v>
      </c>
    </row>
    <row r="337" spans="1:6" ht="12.75">
      <c r="A337" s="207" t="s">
        <v>510</v>
      </c>
      <c r="B337" s="206">
        <v>0.0002</v>
      </c>
      <c r="C337" s="206">
        <v>0</v>
      </c>
      <c r="D337" s="206">
        <v>0</v>
      </c>
      <c r="E337" s="206" t="s">
        <v>428</v>
      </c>
      <c r="F337" s="206" t="s">
        <v>429</v>
      </c>
    </row>
    <row r="338" spans="1:6" ht="12.75">
      <c r="A338" s="207" t="s">
        <v>512</v>
      </c>
      <c r="B338" s="206">
        <v>0.0001</v>
      </c>
      <c r="C338" s="206">
        <v>0</v>
      </c>
      <c r="D338" s="206">
        <v>0</v>
      </c>
      <c r="E338" s="206" t="s">
        <v>428</v>
      </c>
      <c r="F338" s="206" t="s">
        <v>429</v>
      </c>
    </row>
    <row r="339" spans="1:6" ht="12.75">
      <c r="A339" s="207" t="s">
        <v>514</v>
      </c>
      <c r="B339" s="206">
        <v>1E-05</v>
      </c>
      <c r="C339" s="206">
        <v>0</v>
      </c>
      <c r="D339" s="206">
        <v>0</v>
      </c>
      <c r="E339" s="206" t="s">
        <v>428</v>
      </c>
      <c r="F339" s="206" t="s">
        <v>429</v>
      </c>
    </row>
    <row r="340" spans="1:6" ht="12.75">
      <c r="A340" s="207" t="s">
        <v>516</v>
      </c>
      <c r="B340" s="206" t="s">
        <v>521</v>
      </c>
      <c r="C340" s="206">
        <v>0</v>
      </c>
      <c r="D340" s="206">
        <v>0</v>
      </c>
      <c r="E340" s="206" t="s">
        <v>428</v>
      </c>
      <c r="F340" s="206" t="s">
        <v>429</v>
      </c>
    </row>
    <row r="341" spans="1:6" ht="12.75">
      <c r="A341" s="207" t="s">
        <v>518</v>
      </c>
      <c r="B341" s="206" t="s">
        <v>522</v>
      </c>
      <c r="C341" s="206">
        <v>0</v>
      </c>
      <c r="D341" s="206">
        <v>0</v>
      </c>
      <c r="E341" s="206" t="s">
        <v>428</v>
      </c>
      <c r="F341" s="206" t="s">
        <v>429</v>
      </c>
    </row>
    <row r="343" ht="12.75">
      <c r="A343" s="209"/>
    </row>
    <row r="344" spans="1:6" ht="17.25" customHeight="1">
      <c r="A344" s="202" t="s">
        <v>523</v>
      </c>
      <c r="B344" s="202"/>
      <c r="C344" s="202"/>
      <c r="D344" s="202"/>
      <c r="E344" s="202"/>
      <c r="F344" s="202"/>
    </row>
    <row r="345" spans="1:6" ht="12.75" customHeight="1">
      <c r="A345" s="203" t="s">
        <v>370</v>
      </c>
      <c r="B345" s="204" t="s">
        <v>371</v>
      </c>
      <c r="C345" s="204" t="s">
        <v>372</v>
      </c>
      <c r="D345" s="204"/>
      <c r="E345" s="204" t="s">
        <v>373</v>
      </c>
      <c r="F345" s="204"/>
    </row>
    <row r="346" spans="1:6" ht="12.75">
      <c r="A346" s="205"/>
      <c r="B346" s="206"/>
      <c r="C346" s="204" t="s">
        <v>426</v>
      </c>
      <c r="D346" s="204" t="s">
        <v>427</v>
      </c>
      <c r="E346" s="204" t="s">
        <v>426</v>
      </c>
      <c r="F346" s="204" t="s">
        <v>427</v>
      </c>
    </row>
    <row r="347" spans="1:6" ht="12.75">
      <c r="A347" s="205"/>
      <c r="B347" s="206"/>
      <c r="C347" s="204"/>
      <c r="D347" s="204"/>
      <c r="E347" s="204"/>
      <c r="F347" s="204"/>
    </row>
    <row r="348" spans="1:6" ht="12.75">
      <c r="A348" s="207" t="s">
        <v>524</v>
      </c>
      <c r="B348" s="206" t="s">
        <v>525</v>
      </c>
      <c r="C348" s="206">
        <v>0</v>
      </c>
      <c r="D348" s="206">
        <v>0</v>
      </c>
      <c r="E348" s="206" t="s">
        <v>428</v>
      </c>
      <c r="F348" s="206" t="s">
        <v>429</v>
      </c>
    </row>
    <row r="350" ht="12.75">
      <c r="A350" s="209"/>
    </row>
    <row r="351" spans="1:6" ht="12.75" customHeight="1">
      <c r="A351" s="202" t="s">
        <v>526</v>
      </c>
      <c r="B351" s="202"/>
      <c r="C351" s="202"/>
      <c r="D351" s="202"/>
      <c r="E351" s="202"/>
      <c r="F351" s="202"/>
    </row>
    <row r="352" spans="1:6" ht="12.75" customHeight="1">
      <c r="A352" s="203" t="s">
        <v>370</v>
      </c>
      <c r="B352" s="204" t="s">
        <v>371</v>
      </c>
      <c r="C352" s="204" t="s">
        <v>372</v>
      </c>
      <c r="D352" s="204"/>
      <c r="E352" s="204" t="s">
        <v>373</v>
      </c>
      <c r="F352" s="204"/>
    </row>
    <row r="353" spans="1:6" ht="12.75">
      <c r="A353" s="205"/>
      <c r="B353" s="206"/>
      <c r="C353" s="204" t="s">
        <v>391</v>
      </c>
      <c r="D353" s="204" t="s">
        <v>392</v>
      </c>
      <c r="E353" s="204" t="s">
        <v>391</v>
      </c>
      <c r="F353" s="204" t="s">
        <v>392</v>
      </c>
    </row>
    <row r="354" spans="1:6" ht="12.75">
      <c r="A354" s="205"/>
      <c r="B354" s="206"/>
      <c r="C354" s="204"/>
      <c r="D354" s="204"/>
      <c r="E354" s="204"/>
      <c r="F354" s="204"/>
    </row>
    <row r="355" spans="1:6" ht="12.75">
      <c r="A355" s="207" t="s">
        <v>524</v>
      </c>
      <c r="B355" s="206" t="s">
        <v>527</v>
      </c>
      <c r="C355" s="206">
        <v>0</v>
      </c>
      <c r="D355" s="206">
        <v>0</v>
      </c>
      <c r="E355" s="206" t="s">
        <v>397</v>
      </c>
      <c r="F355" s="206" t="s">
        <v>398</v>
      </c>
    </row>
    <row r="356" ht="12.75">
      <c r="A356" s="209"/>
    </row>
    <row r="357" ht="12.75">
      <c r="A357" s="209"/>
    </row>
    <row r="358" spans="1:6" ht="17.25" customHeight="1">
      <c r="A358" s="202" t="s">
        <v>528</v>
      </c>
      <c r="B358" s="202"/>
      <c r="C358" s="202"/>
      <c r="D358" s="202"/>
      <c r="E358" s="202"/>
      <c r="F358" s="202"/>
    </row>
    <row r="359" spans="1:6" ht="12.75" customHeight="1">
      <c r="A359" s="203" t="s">
        <v>370</v>
      </c>
      <c r="B359" s="204" t="s">
        <v>371</v>
      </c>
      <c r="C359" s="204" t="s">
        <v>372</v>
      </c>
      <c r="D359" s="204"/>
      <c r="E359" s="204" t="s">
        <v>373</v>
      </c>
      <c r="F359" s="204"/>
    </row>
    <row r="360" spans="1:6" ht="12.75">
      <c r="A360" s="205"/>
      <c r="B360" s="206"/>
      <c r="C360" s="204" t="s">
        <v>391</v>
      </c>
      <c r="D360" s="204" t="s">
        <v>392</v>
      </c>
      <c r="E360" s="204" t="s">
        <v>391</v>
      </c>
      <c r="F360" s="204" t="s">
        <v>392</v>
      </c>
    </row>
    <row r="361" spans="1:6" ht="12.75">
      <c r="A361" s="207" t="s">
        <v>524</v>
      </c>
      <c r="B361" s="206" t="s">
        <v>527</v>
      </c>
      <c r="C361" s="206">
        <v>0</v>
      </c>
      <c r="D361" s="206">
        <v>0</v>
      </c>
      <c r="E361" s="206" t="s">
        <v>397</v>
      </c>
      <c r="F361" s="206" t="s">
        <v>398</v>
      </c>
    </row>
    <row r="363" ht="12.75">
      <c r="A363" s="209"/>
    </row>
    <row r="364" ht="12.75">
      <c r="A364" t="s">
        <v>529</v>
      </c>
    </row>
    <row r="365" spans="1:6" ht="12.75" customHeight="1">
      <c r="A365" s="202" t="s">
        <v>530</v>
      </c>
      <c r="B365" s="202"/>
      <c r="C365" s="202"/>
      <c r="D365" s="202"/>
      <c r="E365" s="202"/>
      <c r="F365" s="202"/>
    </row>
    <row r="366" spans="1:6" ht="12.75" customHeight="1">
      <c r="A366" s="203" t="s">
        <v>370</v>
      </c>
      <c r="B366" s="204" t="s">
        <v>371</v>
      </c>
      <c r="C366" s="204" t="s">
        <v>372</v>
      </c>
      <c r="D366" s="204"/>
      <c r="E366" s="204" t="s">
        <v>373</v>
      </c>
      <c r="F366" s="204"/>
    </row>
    <row r="367" spans="1:6" ht="12.75">
      <c r="A367" s="205"/>
      <c r="B367" s="206"/>
      <c r="C367" s="204" t="s">
        <v>391</v>
      </c>
      <c r="D367" s="204" t="s">
        <v>392</v>
      </c>
      <c r="E367" s="204" t="s">
        <v>391</v>
      </c>
      <c r="F367" s="204" t="s">
        <v>392</v>
      </c>
    </row>
    <row r="368" ht="12.75">
      <c r="A368" s="180"/>
    </row>
    <row r="369" spans="1:6" ht="12.75">
      <c r="A369" t="s">
        <v>531</v>
      </c>
      <c r="B369">
        <v>0.033</v>
      </c>
      <c r="C369">
        <v>0</v>
      </c>
      <c r="D369">
        <v>0</v>
      </c>
      <c r="E369" t="s">
        <v>428</v>
      </c>
      <c r="F369" t="s">
        <v>429</v>
      </c>
    </row>
    <row r="370" spans="1:6" ht="12.75">
      <c r="A370" t="s">
        <v>532</v>
      </c>
      <c r="B370">
        <v>0.067</v>
      </c>
      <c r="C370">
        <v>0</v>
      </c>
      <c r="D370">
        <v>0</v>
      </c>
      <c r="E370" t="s">
        <v>428</v>
      </c>
      <c r="F370" t="s">
        <v>429</v>
      </c>
    </row>
    <row r="371" spans="1:6" ht="12.75">
      <c r="A371" t="s">
        <v>533</v>
      </c>
      <c r="B371">
        <v>0.133</v>
      </c>
      <c r="C371">
        <v>0</v>
      </c>
      <c r="D371">
        <v>0</v>
      </c>
      <c r="E371" t="s">
        <v>428</v>
      </c>
      <c r="F371" t="s">
        <v>429</v>
      </c>
    </row>
    <row r="372" spans="1:6" ht="12.75">
      <c r="A372" t="s">
        <v>534</v>
      </c>
      <c r="B372">
        <v>0.2667</v>
      </c>
      <c r="C372">
        <v>0</v>
      </c>
      <c r="D372">
        <v>0</v>
      </c>
      <c r="E372" t="s">
        <v>428</v>
      </c>
      <c r="F372" t="s">
        <v>429</v>
      </c>
    </row>
    <row r="373" spans="1:6" ht="12.75">
      <c r="A373" t="s">
        <v>535</v>
      </c>
      <c r="B373">
        <v>0.533</v>
      </c>
      <c r="C373">
        <v>0</v>
      </c>
      <c r="D373">
        <v>0</v>
      </c>
      <c r="E373" t="s">
        <v>428</v>
      </c>
      <c r="F373" t="s">
        <v>429</v>
      </c>
    </row>
    <row r="374" spans="1:6" ht="12.75">
      <c r="A374" t="s">
        <v>536</v>
      </c>
      <c r="B374">
        <v>1</v>
      </c>
      <c r="C374">
        <v>0</v>
      </c>
      <c r="D374">
        <v>0</v>
      </c>
      <c r="E374" t="s">
        <v>428</v>
      </c>
      <c r="F374" t="s">
        <v>429</v>
      </c>
    </row>
    <row r="375" spans="1:6" ht="12.75">
      <c r="A375" t="s">
        <v>537</v>
      </c>
      <c r="B375">
        <v>2</v>
      </c>
      <c r="C375">
        <v>0</v>
      </c>
      <c r="D375">
        <v>0</v>
      </c>
      <c r="E375" t="s">
        <v>428</v>
      </c>
      <c r="F375" t="s">
        <v>429</v>
      </c>
    </row>
    <row r="376" spans="1:6" ht="12.75">
      <c r="A376" t="s">
        <v>538</v>
      </c>
      <c r="B376">
        <v>3</v>
      </c>
      <c r="C376">
        <v>0</v>
      </c>
      <c r="D376">
        <v>0</v>
      </c>
      <c r="E376" t="s">
        <v>428</v>
      </c>
      <c r="F376" t="s">
        <v>429</v>
      </c>
    </row>
    <row r="377" spans="1:6" ht="12.75">
      <c r="A377" t="s">
        <v>539</v>
      </c>
      <c r="B377">
        <v>4</v>
      </c>
      <c r="C377">
        <v>0</v>
      </c>
      <c r="D377">
        <v>0</v>
      </c>
      <c r="E377" t="s">
        <v>428</v>
      </c>
      <c r="F377" t="s">
        <v>429</v>
      </c>
    </row>
    <row r="378" spans="1:6" ht="12.75">
      <c r="A378" t="s">
        <v>540</v>
      </c>
      <c r="B378">
        <v>6</v>
      </c>
      <c r="C378">
        <v>0</v>
      </c>
      <c r="D378">
        <v>0</v>
      </c>
      <c r="E378" t="s">
        <v>428</v>
      </c>
      <c r="F378" t="s">
        <v>429</v>
      </c>
    </row>
    <row r="379" spans="1:6" ht="12.75">
      <c r="A379" t="s">
        <v>541</v>
      </c>
      <c r="B379">
        <v>8</v>
      </c>
      <c r="C379">
        <v>0</v>
      </c>
      <c r="D379">
        <v>0</v>
      </c>
      <c r="E379" t="s">
        <v>428</v>
      </c>
      <c r="F379" t="s">
        <v>429</v>
      </c>
    </row>
    <row r="382" spans="1:6" ht="12.75" customHeight="1">
      <c r="A382" s="202" t="s">
        <v>542</v>
      </c>
      <c r="B382" s="202"/>
      <c r="C382" s="202"/>
      <c r="D382" s="202"/>
      <c r="E382" s="202"/>
      <c r="F382" s="202"/>
    </row>
    <row r="383" spans="1:6" ht="12.75" customHeight="1">
      <c r="A383" s="203" t="s">
        <v>370</v>
      </c>
      <c r="B383" s="204" t="s">
        <v>371</v>
      </c>
      <c r="C383" s="204" t="s">
        <v>372</v>
      </c>
      <c r="D383" s="204"/>
      <c r="E383" s="204" t="s">
        <v>373</v>
      </c>
      <c r="F383" s="204"/>
    </row>
    <row r="384" spans="1:6" ht="12.75">
      <c r="A384" s="205"/>
      <c r="B384" s="206"/>
      <c r="C384" s="204" t="s">
        <v>391</v>
      </c>
      <c r="D384" s="204" t="s">
        <v>392</v>
      </c>
      <c r="E384" s="204" t="s">
        <v>391</v>
      </c>
      <c r="F384" s="204" t="s">
        <v>392</v>
      </c>
    </row>
    <row r="385" ht="12.75">
      <c r="A385" s="180"/>
    </row>
    <row r="386" spans="1:6" ht="12.75">
      <c r="A386" t="s">
        <v>531</v>
      </c>
      <c r="B386">
        <v>0.033</v>
      </c>
      <c r="C386">
        <v>0</v>
      </c>
      <c r="D386">
        <v>0</v>
      </c>
      <c r="E386" t="s">
        <v>428</v>
      </c>
      <c r="F386" t="s">
        <v>429</v>
      </c>
    </row>
    <row r="387" spans="1:6" ht="12.75">
      <c r="A387" t="s">
        <v>532</v>
      </c>
      <c r="B387">
        <v>0.067</v>
      </c>
      <c r="C387">
        <v>0</v>
      </c>
      <c r="D387">
        <v>0</v>
      </c>
      <c r="E387" t="s">
        <v>428</v>
      </c>
      <c r="F387" t="s">
        <v>429</v>
      </c>
    </row>
    <row r="388" spans="1:6" ht="12.75">
      <c r="A388" t="s">
        <v>533</v>
      </c>
      <c r="B388">
        <v>0.133</v>
      </c>
      <c r="C388">
        <v>0</v>
      </c>
      <c r="D388">
        <v>0</v>
      </c>
      <c r="E388" t="s">
        <v>428</v>
      </c>
      <c r="F388" t="s">
        <v>429</v>
      </c>
    </row>
    <row r="389" spans="1:6" ht="12.75">
      <c r="A389" t="s">
        <v>534</v>
      </c>
      <c r="B389">
        <v>0.2667</v>
      </c>
      <c r="C389">
        <v>0</v>
      </c>
      <c r="D389">
        <v>0</v>
      </c>
      <c r="E389" t="s">
        <v>428</v>
      </c>
      <c r="F389" t="s">
        <v>429</v>
      </c>
    </row>
    <row r="390" spans="1:6" ht="12.75">
      <c r="A390" t="s">
        <v>535</v>
      </c>
      <c r="B390">
        <v>0.533</v>
      </c>
      <c r="C390">
        <v>0</v>
      </c>
      <c r="D390">
        <v>0</v>
      </c>
      <c r="E390" t="s">
        <v>428</v>
      </c>
      <c r="F390" t="s">
        <v>429</v>
      </c>
    </row>
    <row r="391" spans="1:6" ht="12.75">
      <c r="A391" t="s">
        <v>536</v>
      </c>
      <c r="B391">
        <v>1</v>
      </c>
      <c r="C391">
        <v>0</v>
      </c>
      <c r="D391">
        <v>0</v>
      </c>
      <c r="E391" t="s">
        <v>428</v>
      </c>
      <c r="F391" t="s">
        <v>429</v>
      </c>
    </row>
    <row r="392" spans="1:6" ht="12.75">
      <c r="A392" t="s">
        <v>537</v>
      </c>
      <c r="B392">
        <v>2</v>
      </c>
      <c r="C392">
        <v>0</v>
      </c>
      <c r="D392">
        <v>0</v>
      </c>
      <c r="E392" t="s">
        <v>428</v>
      </c>
      <c r="F392" t="s">
        <v>429</v>
      </c>
    </row>
    <row r="393" spans="1:6" ht="12.75">
      <c r="A393" t="s">
        <v>538</v>
      </c>
      <c r="B393">
        <v>3</v>
      </c>
      <c r="C393">
        <v>0</v>
      </c>
      <c r="D393">
        <v>0</v>
      </c>
      <c r="E393" t="s">
        <v>428</v>
      </c>
      <c r="F393" t="s">
        <v>429</v>
      </c>
    </row>
    <row r="394" spans="1:6" ht="12.75">
      <c r="A394" t="s">
        <v>539</v>
      </c>
      <c r="B394">
        <v>4</v>
      </c>
      <c r="C394">
        <v>0</v>
      </c>
      <c r="D394">
        <v>0</v>
      </c>
      <c r="E394" t="s">
        <v>428</v>
      </c>
      <c r="F394" t="s">
        <v>429</v>
      </c>
    </row>
    <row r="395" spans="1:6" ht="12.75">
      <c r="A395" t="s">
        <v>540</v>
      </c>
      <c r="B395">
        <v>6</v>
      </c>
      <c r="C395">
        <v>0</v>
      </c>
      <c r="D395">
        <v>0</v>
      </c>
      <c r="E395" t="s">
        <v>428</v>
      </c>
      <c r="F395" t="s">
        <v>429</v>
      </c>
    </row>
    <row r="396" spans="1:6" ht="12.75">
      <c r="A396" t="s">
        <v>541</v>
      </c>
      <c r="B396">
        <v>8</v>
      </c>
      <c r="C396">
        <v>0</v>
      </c>
      <c r="D396">
        <v>0</v>
      </c>
      <c r="E396" t="s">
        <v>428</v>
      </c>
      <c r="F396" t="s">
        <v>429</v>
      </c>
    </row>
    <row r="399" spans="1:6" ht="12.75" customHeight="1">
      <c r="A399" s="202" t="s">
        <v>543</v>
      </c>
      <c r="B399" s="202"/>
      <c r="C399" s="202"/>
      <c r="D399" s="202"/>
      <c r="E399" s="202"/>
      <c r="F399" s="202"/>
    </row>
    <row r="400" spans="1:6" ht="12.75" customHeight="1">
      <c r="A400" s="203" t="s">
        <v>370</v>
      </c>
      <c r="B400" s="204" t="s">
        <v>371</v>
      </c>
      <c r="C400" s="204" t="s">
        <v>372</v>
      </c>
      <c r="D400" s="204"/>
      <c r="E400" s="204" t="s">
        <v>373</v>
      </c>
      <c r="F400" s="204"/>
    </row>
    <row r="401" spans="1:6" ht="12.75">
      <c r="A401" s="205"/>
      <c r="B401" s="206"/>
      <c r="C401" s="204" t="s">
        <v>391</v>
      </c>
      <c r="D401" s="204" t="s">
        <v>392</v>
      </c>
      <c r="E401" s="204" t="s">
        <v>391</v>
      </c>
      <c r="F401" s="204" t="s">
        <v>392</v>
      </c>
    </row>
    <row r="402" ht="12.75">
      <c r="A402" s="180"/>
    </row>
    <row r="403" spans="1:6" ht="12.75">
      <c r="A403" t="s">
        <v>531</v>
      </c>
      <c r="B403">
        <v>0.033</v>
      </c>
      <c r="C403">
        <v>0</v>
      </c>
      <c r="D403">
        <v>0</v>
      </c>
      <c r="E403" t="s">
        <v>428</v>
      </c>
      <c r="F403" t="s">
        <v>429</v>
      </c>
    </row>
    <row r="404" spans="1:6" ht="12.75">
      <c r="A404" t="s">
        <v>532</v>
      </c>
      <c r="B404">
        <v>0.067</v>
      </c>
      <c r="C404">
        <v>0</v>
      </c>
      <c r="D404">
        <v>0</v>
      </c>
      <c r="E404" t="s">
        <v>428</v>
      </c>
      <c r="F404" t="s">
        <v>429</v>
      </c>
    </row>
    <row r="405" spans="1:6" ht="12.75">
      <c r="A405" t="s">
        <v>533</v>
      </c>
      <c r="B405">
        <v>0.133</v>
      </c>
      <c r="C405">
        <v>0</v>
      </c>
      <c r="D405">
        <v>0</v>
      </c>
      <c r="E405" t="s">
        <v>428</v>
      </c>
      <c r="F405" t="s">
        <v>429</v>
      </c>
    </row>
    <row r="406" spans="1:6" ht="12.75">
      <c r="A406" t="s">
        <v>534</v>
      </c>
      <c r="B406">
        <v>0.2667</v>
      </c>
      <c r="C406">
        <v>0</v>
      </c>
      <c r="D406">
        <v>0</v>
      </c>
      <c r="E406" t="s">
        <v>428</v>
      </c>
      <c r="F406" t="s">
        <v>429</v>
      </c>
    </row>
    <row r="407" spans="1:6" ht="12.75">
      <c r="A407" t="s">
        <v>535</v>
      </c>
      <c r="B407">
        <v>0.533</v>
      </c>
      <c r="C407">
        <v>0</v>
      </c>
      <c r="D407">
        <v>0</v>
      </c>
      <c r="E407" t="s">
        <v>428</v>
      </c>
      <c r="F407" t="s">
        <v>429</v>
      </c>
    </row>
    <row r="408" spans="1:6" ht="12.75">
      <c r="A408" t="s">
        <v>536</v>
      </c>
      <c r="B408">
        <v>1</v>
      </c>
      <c r="C408">
        <v>0</v>
      </c>
      <c r="D408">
        <v>0</v>
      </c>
      <c r="E408" t="s">
        <v>428</v>
      </c>
      <c r="F408" t="s">
        <v>429</v>
      </c>
    </row>
    <row r="409" spans="1:6" ht="12.75">
      <c r="A409" t="s">
        <v>537</v>
      </c>
      <c r="B409">
        <v>2</v>
      </c>
      <c r="C409">
        <v>0</v>
      </c>
      <c r="D409">
        <v>0</v>
      </c>
      <c r="E409" t="s">
        <v>428</v>
      </c>
      <c r="F409" t="s">
        <v>429</v>
      </c>
    </row>
    <row r="410" spans="1:6" ht="12.75">
      <c r="A410" t="s">
        <v>538</v>
      </c>
      <c r="B410">
        <v>3</v>
      </c>
      <c r="C410">
        <v>0</v>
      </c>
      <c r="D410">
        <v>0</v>
      </c>
      <c r="E410" t="s">
        <v>428</v>
      </c>
      <c r="F410" t="s">
        <v>429</v>
      </c>
    </row>
    <row r="411" spans="1:6" ht="12.75">
      <c r="A411" t="s">
        <v>539</v>
      </c>
      <c r="B411">
        <v>4</v>
      </c>
      <c r="C411">
        <v>0</v>
      </c>
      <c r="D411">
        <v>0</v>
      </c>
      <c r="E411" t="s">
        <v>428</v>
      </c>
      <c r="F411" t="s">
        <v>429</v>
      </c>
    </row>
    <row r="412" spans="1:6" ht="12.75">
      <c r="A412" t="s">
        <v>540</v>
      </c>
      <c r="B412">
        <v>6</v>
      </c>
      <c r="C412">
        <v>0</v>
      </c>
      <c r="D412">
        <v>0</v>
      </c>
      <c r="E412" t="s">
        <v>428</v>
      </c>
      <c r="F412" t="s">
        <v>429</v>
      </c>
    </row>
    <row r="413" spans="1:6" ht="12.75">
      <c r="A413" t="s">
        <v>541</v>
      </c>
      <c r="B413">
        <v>8</v>
      </c>
      <c r="C413">
        <v>0</v>
      </c>
      <c r="D413">
        <v>0</v>
      </c>
      <c r="E413" t="s">
        <v>428</v>
      </c>
      <c r="F413" t="s">
        <v>429</v>
      </c>
    </row>
    <row r="417" spans="1:6" ht="12.75" customHeight="1">
      <c r="A417" s="202" t="s">
        <v>544</v>
      </c>
      <c r="B417" s="202"/>
      <c r="C417" s="202"/>
      <c r="D417" s="202"/>
      <c r="E417" s="202"/>
      <c r="F417" s="202"/>
    </row>
    <row r="418" spans="1:6" ht="12.75" customHeight="1">
      <c r="A418" s="203" t="s">
        <v>370</v>
      </c>
      <c r="B418" s="204" t="s">
        <v>371</v>
      </c>
      <c r="C418" s="204" t="s">
        <v>372</v>
      </c>
      <c r="D418" s="204"/>
      <c r="E418" s="204" t="s">
        <v>373</v>
      </c>
      <c r="F418" s="204"/>
    </row>
    <row r="419" spans="1:6" ht="12.75">
      <c r="A419" s="205"/>
      <c r="B419" s="206"/>
      <c r="C419" s="204" t="s">
        <v>391</v>
      </c>
      <c r="D419" s="204" t="s">
        <v>392</v>
      </c>
      <c r="E419" s="204" t="s">
        <v>391</v>
      </c>
      <c r="F419" s="204" t="s">
        <v>392</v>
      </c>
    </row>
    <row r="420" ht="12.75">
      <c r="A420" s="180"/>
    </row>
    <row r="421" spans="1:6" ht="12.75">
      <c r="A421" t="s">
        <v>531</v>
      </c>
      <c r="B421">
        <v>0.033</v>
      </c>
      <c r="C421">
        <v>0</v>
      </c>
      <c r="D421">
        <v>0</v>
      </c>
      <c r="E421" t="s">
        <v>428</v>
      </c>
      <c r="F421" t="s">
        <v>429</v>
      </c>
    </row>
    <row r="422" spans="1:6" ht="12.75">
      <c r="A422" t="s">
        <v>532</v>
      </c>
      <c r="B422">
        <v>0.067</v>
      </c>
      <c r="C422">
        <v>0</v>
      </c>
      <c r="D422">
        <v>0</v>
      </c>
      <c r="E422" t="s">
        <v>428</v>
      </c>
      <c r="F422" t="s">
        <v>429</v>
      </c>
    </row>
    <row r="423" spans="1:6" ht="12.75">
      <c r="A423" t="s">
        <v>533</v>
      </c>
      <c r="B423">
        <v>0.133</v>
      </c>
      <c r="C423">
        <v>0</v>
      </c>
      <c r="D423">
        <v>0</v>
      </c>
      <c r="E423" t="s">
        <v>428</v>
      </c>
      <c r="F423" t="s">
        <v>429</v>
      </c>
    </row>
    <row r="424" spans="1:6" ht="12.75">
      <c r="A424" t="s">
        <v>534</v>
      </c>
      <c r="B424">
        <v>0.2667</v>
      </c>
      <c r="C424">
        <v>0</v>
      </c>
      <c r="D424">
        <v>0</v>
      </c>
      <c r="E424" t="s">
        <v>428</v>
      </c>
      <c r="F424" t="s">
        <v>429</v>
      </c>
    </row>
    <row r="425" spans="1:6" ht="12.75">
      <c r="A425" t="s">
        <v>535</v>
      </c>
      <c r="B425">
        <v>0.533</v>
      </c>
      <c r="C425">
        <v>0</v>
      </c>
      <c r="D425">
        <v>0</v>
      </c>
      <c r="E425" t="s">
        <v>428</v>
      </c>
      <c r="F425" t="s">
        <v>429</v>
      </c>
    </row>
    <row r="426" spans="1:6" ht="12.75">
      <c r="A426" t="s">
        <v>536</v>
      </c>
      <c r="B426">
        <v>1</v>
      </c>
      <c r="C426">
        <v>0</v>
      </c>
      <c r="D426">
        <v>0</v>
      </c>
      <c r="E426" t="s">
        <v>428</v>
      </c>
      <c r="F426" t="s">
        <v>429</v>
      </c>
    </row>
    <row r="427" spans="1:6" ht="12.75">
      <c r="A427" t="s">
        <v>537</v>
      </c>
      <c r="B427">
        <v>2</v>
      </c>
      <c r="C427">
        <v>0</v>
      </c>
      <c r="D427">
        <v>0</v>
      </c>
      <c r="E427" t="s">
        <v>428</v>
      </c>
      <c r="F427" t="s">
        <v>429</v>
      </c>
    </row>
    <row r="428" spans="1:6" ht="12.75">
      <c r="A428" t="s">
        <v>538</v>
      </c>
      <c r="B428">
        <v>3</v>
      </c>
      <c r="C428">
        <v>0</v>
      </c>
      <c r="D428">
        <v>0</v>
      </c>
      <c r="E428" t="s">
        <v>428</v>
      </c>
      <c r="F428" t="s">
        <v>429</v>
      </c>
    </row>
    <row r="429" spans="1:6" ht="12.75">
      <c r="A429" t="s">
        <v>539</v>
      </c>
      <c r="B429">
        <v>4</v>
      </c>
      <c r="C429">
        <v>0</v>
      </c>
      <c r="D429">
        <v>0</v>
      </c>
      <c r="E429" t="s">
        <v>428</v>
      </c>
      <c r="F429" t="s">
        <v>429</v>
      </c>
    </row>
    <row r="430" spans="1:6" ht="12.75">
      <c r="A430" t="s">
        <v>540</v>
      </c>
      <c r="B430">
        <v>6</v>
      </c>
      <c r="C430">
        <v>0</v>
      </c>
      <c r="D430">
        <v>0</v>
      </c>
      <c r="E430" t="s">
        <v>428</v>
      </c>
      <c r="F430" t="s">
        <v>429</v>
      </c>
    </row>
    <row r="431" spans="1:6" ht="12.75">
      <c r="A431" t="s">
        <v>541</v>
      </c>
      <c r="B431">
        <v>8</v>
      </c>
      <c r="C431">
        <v>0</v>
      </c>
      <c r="D431">
        <v>0</v>
      </c>
      <c r="E431" t="s">
        <v>428</v>
      </c>
      <c r="F431" t="s">
        <v>429</v>
      </c>
    </row>
    <row r="433" ht="12.75">
      <c r="A433" t="s">
        <v>545</v>
      </c>
    </row>
    <row r="434" spans="1:6" ht="12.75" customHeight="1">
      <c r="A434" s="202" t="s">
        <v>546</v>
      </c>
      <c r="B434" s="202"/>
      <c r="C434" s="202"/>
      <c r="D434" s="202"/>
      <c r="E434" s="202"/>
      <c r="F434" s="202"/>
    </row>
    <row r="435" spans="1:6" ht="12.75" customHeight="1">
      <c r="A435" s="203" t="s">
        <v>370</v>
      </c>
      <c r="B435" s="204" t="s">
        <v>371</v>
      </c>
      <c r="C435" s="204" t="s">
        <v>372</v>
      </c>
      <c r="D435" s="204"/>
      <c r="E435" s="204" t="s">
        <v>373</v>
      </c>
      <c r="F435" s="204"/>
    </row>
    <row r="436" spans="1:6" ht="12.75">
      <c r="A436" s="205"/>
      <c r="B436" s="206"/>
      <c r="C436" s="204" t="s">
        <v>391</v>
      </c>
      <c r="D436" s="204" t="s">
        <v>392</v>
      </c>
      <c r="E436" s="204" t="s">
        <v>391</v>
      </c>
      <c r="F436" s="204" t="s">
        <v>392</v>
      </c>
    </row>
    <row r="437" spans="1:6" ht="12.75">
      <c r="A437" s="207" t="s">
        <v>396</v>
      </c>
      <c r="B437" s="206">
        <v>0.02</v>
      </c>
      <c r="C437" s="206">
        <v>-0.04</v>
      </c>
      <c r="D437" s="206">
        <v>-0.04</v>
      </c>
      <c r="E437" s="206" t="s">
        <v>397</v>
      </c>
      <c r="F437" s="206" t="s">
        <v>398</v>
      </c>
    </row>
    <row r="438" spans="1:6" ht="12.75">
      <c r="A438" s="207" t="s">
        <v>547</v>
      </c>
      <c r="B438" s="206">
        <v>0.04</v>
      </c>
      <c r="C438" s="206">
        <v>-0.05</v>
      </c>
      <c r="D438" s="206">
        <v>-0.05</v>
      </c>
      <c r="E438" s="206" t="s">
        <v>398</v>
      </c>
      <c r="F438" s="206" t="s">
        <v>400</v>
      </c>
    </row>
    <row r="439" spans="1:6" ht="12.75">
      <c r="A439" s="207" t="s">
        <v>548</v>
      </c>
      <c r="B439" s="206">
        <v>0.08</v>
      </c>
      <c r="C439" s="206">
        <v>-0.07</v>
      </c>
      <c r="D439" s="206">
        <v>-0.07</v>
      </c>
      <c r="E439" s="206" t="s">
        <v>402</v>
      </c>
      <c r="F439" s="206" t="s">
        <v>403</v>
      </c>
    </row>
    <row r="440" spans="1:6" ht="12.75">
      <c r="A440" s="207" t="s">
        <v>549</v>
      </c>
      <c r="B440" s="206">
        <v>0.16</v>
      </c>
      <c r="C440" s="206">
        <v>-0.11</v>
      </c>
      <c r="D440" s="206">
        <v>-0.11</v>
      </c>
      <c r="E440" s="206" t="s">
        <v>405</v>
      </c>
      <c r="F440" s="206" t="s">
        <v>406</v>
      </c>
    </row>
    <row r="441" spans="1:6" ht="12.75">
      <c r="A441" s="207" t="s">
        <v>550</v>
      </c>
      <c r="B441" s="206">
        <v>0.32</v>
      </c>
      <c r="C441" s="206">
        <v>-0.19</v>
      </c>
      <c r="D441" s="206">
        <v>-0.19</v>
      </c>
      <c r="E441" s="206" t="s">
        <v>408</v>
      </c>
      <c r="F441" s="206" t="s">
        <v>409</v>
      </c>
    </row>
    <row r="442" spans="1:6" ht="12.75">
      <c r="A442" s="207" t="s">
        <v>551</v>
      </c>
      <c r="B442" s="206">
        <v>0.64</v>
      </c>
      <c r="C442" s="206">
        <v>-0.35</v>
      </c>
      <c r="D442" s="206">
        <v>-0.35</v>
      </c>
      <c r="E442" s="206" t="s">
        <v>411</v>
      </c>
      <c r="F442" s="206" t="s">
        <v>412</v>
      </c>
    </row>
    <row r="443" spans="1:6" ht="12.75">
      <c r="A443" s="207" t="s">
        <v>552</v>
      </c>
      <c r="B443" s="206">
        <v>1.28</v>
      </c>
      <c r="C443" s="206">
        <v>-0.67</v>
      </c>
      <c r="D443" s="206">
        <v>-0.67</v>
      </c>
      <c r="E443" s="206" t="s">
        <v>414</v>
      </c>
      <c r="F443" s="206" t="s">
        <v>415</v>
      </c>
    </row>
    <row r="444" spans="1:6" ht="12.75">
      <c r="A444" s="207" t="s">
        <v>553</v>
      </c>
      <c r="B444" s="206">
        <v>2.56</v>
      </c>
      <c r="C444" s="206">
        <v>-1.31</v>
      </c>
      <c r="D444" s="206">
        <v>-1.31</v>
      </c>
      <c r="E444" s="206" t="s">
        <v>417</v>
      </c>
      <c r="F444" s="206" t="s">
        <v>418</v>
      </c>
    </row>
    <row r="445" spans="1:6" ht="12.75">
      <c r="A445" s="207" t="s">
        <v>554</v>
      </c>
      <c r="B445" s="206">
        <v>5.12</v>
      </c>
      <c r="C445" s="206">
        <v>-2.59</v>
      </c>
      <c r="D445" s="206">
        <v>-2.59</v>
      </c>
      <c r="E445" s="206" t="s">
        <v>420</v>
      </c>
      <c r="F445" s="206" t="s">
        <v>421</v>
      </c>
    </row>
    <row r="446" spans="1:6" ht="12.75">
      <c r="A446" s="207" t="s">
        <v>555</v>
      </c>
      <c r="B446" s="206">
        <v>10.24</v>
      </c>
      <c r="C446" s="206">
        <v>-5.15</v>
      </c>
      <c r="D446" s="206">
        <v>-5.15</v>
      </c>
      <c r="E446" s="206" t="s">
        <v>423</v>
      </c>
      <c r="F446" s="206" t="s">
        <v>424</v>
      </c>
    </row>
    <row r="448" spans="1:6" ht="12.75" customHeight="1">
      <c r="A448" s="202" t="s">
        <v>556</v>
      </c>
      <c r="B448" s="202"/>
      <c r="C448" s="202"/>
      <c r="D448" s="202"/>
      <c r="E448" s="202"/>
      <c r="F448" s="202"/>
    </row>
    <row r="449" spans="1:6" ht="12.75" customHeight="1">
      <c r="A449" s="203" t="s">
        <v>370</v>
      </c>
      <c r="B449" s="204" t="s">
        <v>371</v>
      </c>
      <c r="C449" s="204" t="s">
        <v>372</v>
      </c>
      <c r="D449" s="204"/>
      <c r="E449" s="204" t="s">
        <v>373</v>
      </c>
      <c r="F449" s="204"/>
    </row>
    <row r="450" spans="1:6" ht="12.75">
      <c r="A450" s="205"/>
      <c r="B450" s="206"/>
      <c r="C450" s="204" t="s">
        <v>426</v>
      </c>
      <c r="D450" s="204" t="s">
        <v>427</v>
      </c>
      <c r="E450" s="204" t="s">
        <v>426</v>
      </c>
      <c r="F450" s="204" t="s">
        <v>427</v>
      </c>
    </row>
    <row r="451" spans="1:6" ht="12.75">
      <c r="A451" s="207" t="s">
        <v>396</v>
      </c>
      <c r="B451" s="206">
        <v>0.017</v>
      </c>
      <c r="C451" s="206">
        <v>-0.033</v>
      </c>
      <c r="D451" s="206">
        <v>-0.033</v>
      </c>
      <c r="E451" s="206" t="s">
        <v>428</v>
      </c>
      <c r="F451" s="206" t="s">
        <v>429</v>
      </c>
    </row>
    <row r="452" spans="1:6" ht="12.75">
      <c r="A452" s="207" t="s">
        <v>547</v>
      </c>
      <c r="B452" s="206">
        <v>0.033</v>
      </c>
      <c r="C452" s="206">
        <v>-0.042</v>
      </c>
      <c r="D452" s="206">
        <v>-0.042</v>
      </c>
      <c r="E452" s="206" t="s">
        <v>429</v>
      </c>
      <c r="F452" s="206" t="s">
        <v>430</v>
      </c>
    </row>
    <row r="453" spans="1:6" ht="12.75">
      <c r="A453" s="207" t="s">
        <v>548</v>
      </c>
      <c r="B453" s="206">
        <v>0.067</v>
      </c>
      <c r="C453" s="206">
        <v>-0.058</v>
      </c>
      <c r="D453" s="206">
        <v>-0.058</v>
      </c>
      <c r="E453" s="206" t="s">
        <v>431</v>
      </c>
      <c r="F453" s="206" t="s">
        <v>432</v>
      </c>
    </row>
    <row r="454" spans="1:6" ht="12.75">
      <c r="A454" s="207" t="s">
        <v>549</v>
      </c>
      <c r="B454" s="206">
        <v>0.134</v>
      </c>
      <c r="C454" s="206">
        <v>-0.092</v>
      </c>
      <c r="D454" s="206">
        <v>-0.092</v>
      </c>
      <c r="E454" s="206" t="s">
        <v>433</v>
      </c>
      <c r="F454" s="206" t="s">
        <v>434</v>
      </c>
    </row>
    <row r="455" spans="1:6" ht="12.75">
      <c r="A455" s="207" t="s">
        <v>550</v>
      </c>
      <c r="B455" s="206">
        <v>0.267</v>
      </c>
      <c r="C455" s="206">
        <v>-0.159</v>
      </c>
      <c r="D455" s="206">
        <v>-0.159</v>
      </c>
      <c r="E455" s="206" t="s">
        <v>435</v>
      </c>
      <c r="F455" s="206" t="s">
        <v>436</v>
      </c>
    </row>
    <row r="456" spans="1:6" ht="12.75">
      <c r="A456" s="207" t="s">
        <v>551</v>
      </c>
      <c r="B456" s="206">
        <v>0.534</v>
      </c>
      <c r="C456" s="206">
        <v>-0.292</v>
      </c>
      <c r="D456" s="206">
        <v>-0.292</v>
      </c>
      <c r="E456" s="206" t="s">
        <v>437</v>
      </c>
      <c r="F456" s="206" t="s">
        <v>438</v>
      </c>
    </row>
    <row r="457" spans="1:6" ht="12.75">
      <c r="A457" s="207" t="s">
        <v>552</v>
      </c>
      <c r="B457" s="206">
        <v>1.068</v>
      </c>
      <c r="C457" s="206">
        <v>-0.559</v>
      </c>
      <c r="D457" s="206">
        <v>-0.559</v>
      </c>
      <c r="E457" s="206" t="s">
        <v>439</v>
      </c>
      <c r="F457" s="206" t="s">
        <v>440</v>
      </c>
    </row>
    <row r="458" spans="1:6" ht="12.75">
      <c r="A458" s="207" t="s">
        <v>553</v>
      </c>
      <c r="B458" s="206">
        <v>2.136</v>
      </c>
      <c r="C458" s="206">
        <v>-1.093</v>
      </c>
      <c r="D458" s="206">
        <v>-1.093</v>
      </c>
      <c r="E458" s="206" t="s">
        <v>441</v>
      </c>
      <c r="F458" s="206" t="s">
        <v>442</v>
      </c>
    </row>
    <row r="459" spans="1:6" ht="12.75">
      <c r="A459" s="207" t="s">
        <v>554</v>
      </c>
      <c r="B459" s="206">
        <v>4.271</v>
      </c>
      <c r="C459" s="206">
        <v>-2.161</v>
      </c>
      <c r="D459" s="206">
        <v>-2.161</v>
      </c>
      <c r="E459" s="206" t="s">
        <v>443</v>
      </c>
      <c r="F459" s="206" t="s">
        <v>444</v>
      </c>
    </row>
    <row r="460" spans="1:6" ht="12.75">
      <c r="A460" s="207" t="s">
        <v>555</v>
      </c>
      <c r="B460" s="206">
        <v>8.542</v>
      </c>
      <c r="C460" s="206">
        <v>-4.296</v>
      </c>
      <c r="D460" s="206">
        <v>-4.296</v>
      </c>
      <c r="E460" s="206" t="s">
        <v>445</v>
      </c>
      <c r="F460" s="206" t="s">
        <v>446</v>
      </c>
    </row>
    <row r="463" spans="1:6" ht="12.75" customHeight="1">
      <c r="A463" s="202" t="s">
        <v>557</v>
      </c>
      <c r="B463" s="202"/>
      <c r="C463" s="202"/>
      <c r="D463" s="202"/>
      <c r="E463" s="202"/>
      <c r="F463" s="202"/>
    </row>
    <row r="464" spans="1:6" ht="12.75" customHeight="1">
      <c r="A464" s="203" t="s">
        <v>370</v>
      </c>
      <c r="B464" s="204" t="s">
        <v>371</v>
      </c>
      <c r="C464" s="204" t="s">
        <v>372</v>
      </c>
      <c r="D464" s="204"/>
      <c r="E464" s="204" t="s">
        <v>373</v>
      </c>
      <c r="F464" s="204"/>
    </row>
    <row r="465" spans="1:6" ht="12.75">
      <c r="A465" s="205"/>
      <c r="B465" s="205"/>
      <c r="C465" s="204" t="s">
        <v>391</v>
      </c>
      <c r="D465" s="204" t="s">
        <v>392</v>
      </c>
      <c r="E465" s="204" t="s">
        <v>558</v>
      </c>
      <c r="F465" s="204" t="s">
        <v>559</v>
      </c>
    </row>
    <row r="466" spans="1:6" ht="12.75">
      <c r="A466" s="207" t="s">
        <v>560</v>
      </c>
      <c r="B466" s="206">
        <v>0.04</v>
      </c>
      <c r="C466" s="206">
        <v>-0.05</v>
      </c>
      <c r="D466" s="206">
        <v>-0.05</v>
      </c>
      <c r="E466" s="206" t="s">
        <v>398</v>
      </c>
      <c r="F466" s="206" t="s">
        <v>400</v>
      </c>
    </row>
    <row r="467" spans="1:6" ht="12.75">
      <c r="A467" s="207" t="s">
        <v>465</v>
      </c>
      <c r="B467" s="206">
        <v>0.08</v>
      </c>
      <c r="C467" s="206">
        <v>-0.1</v>
      </c>
      <c r="D467" s="206">
        <v>-0.1</v>
      </c>
      <c r="E467" s="206" t="s">
        <v>402</v>
      </c>
      <c r="F467" s="206" t="s">
        <v>403</v>
      </c>
    </row>
    <row r="468" spans="1:6" ht="12.75">
      <c r="A468" s="207" t="s">
        <v>466</v>
      </c>
      <c r="B468" s="206">
        <v>0.16</v>
      </c>
      <c r="C468" s="206">
        <v>-0.2</v>
      </c>
      <c r="D468" s="206">
        <v>-0.2</v>
      </c>
      <c r="E468" s="206" t="s">
        <v>405</v>
      </c>
      <c r="F468" s="206" t="s">
        <v>406</v>
      </c>
    </row>
    <row r="469" spans="1:6" ht="12.75">
      <c r="A469" s="207" t="s">
        <v>467</v>
      </c>
      <c r="B469" s="206">
        <v>0.32</v>
      </c>
      <c r="C469" s="206">
        <v>-0.4</v>
      </c>
      <c r="D469" s="206">
        <v>-0.4</v>
      </c>
      <c r="E469" s="206" t="s">
        <v>408</v>
      </c>
      <c r="F469" s="206" t="s">
        <v>409</v>
      </c>
    </row>
    <row r="470" spans="1:6" ht="12.75">
      <c r="A470" s="207" t="s">
        <v>468</v>
      </c>
      <c r="B470" s="206">
        <v>0.64</v>
      </c>
      <c r="C470" s="206">
        <v>-0.8</v>
      </c>
      <c r="D470" s="206">
        <v>-0.8</v>
      </c>
      <c r="E470" s="206" t="s">
        <v>411</v>
      </c>
      <c r="F470" s="206" t="s">
        <v>412</v>
      </c>
    </row>
    <row r="471" spans="1:6" ht="12.75">
      <c r="A471" s="207" t="s">
        <v>469</v>
      </c>
      <c r="B471" s="206">
        <v>1.28</v>
      </c>
      <c r="C471" s="206">
        <v>-1.6</v>
      </c>
      <c r="D471" s="206">
        <v>-1.6</v>
      </c>
      <c r="E471" s="206" t="s">
        <v>414</v>
      </c>
      <c r="F471" s="206" t="s">
        <v>415</v>
      </c>
    </row>
    <row r="472" spans="1:6" ht="12.75">
      <c r="A472" s="207" t="s">
        <v>470</v>
      </c>
      <c r="B472" s="206">
        <v>2.56</v>
      </c>
      <c r="C472" s="206">
        <v>-3.2</v>
      </c>
      <c r="D472" s="206">
        <v>-3.2</v>
      </c>
      <c r="E472" s="206" t="s">
        <v>417</v>
      </c>
      <c r="F472" s="206" t="s">
        <v>418</v>
      </c>
    </row>
    <row r="473" spans="1:6" ht="12.75">
      <c r="A473" s="207" t="s">
        <v>471</v>
      </c>
      <c r="B473" s="206">
        <v>5.12</v>
      </c>
      <c r="C473" s="206">
        <v>-6.4</v>
      </c>
      <c r="D473" s="206">
        <v>-6.4</v>
      </c>
      <c r="E473" s="206" t="s">
        <v>420</v>
      </c>
      <c r="F473" s="206" t="s">
        <v>421</v>
      </c>
    </row>
    <row r="474" spans="1:6" ht="12.75">
      <c r="A474" s="207" t="s">
        <v>472</v>
      </c>
      <c r="B474" s="206">
        <v>10.24</v>
      </c>
      <c r="C474" s="206">
        <v>-12.8</v>
      </c>
      <c r="D474" s="206">
        <v>-12.8</v>
      </c>
      <c r="E474" s="206" t="s">
        <v>423</v>
      </c>
      <c r="F474" s="206" t="s">
        <v>424</v>
      </c>
    </row>
    <row r="475" spans="1:6" ht="12.75">
      <c r="A475" s="207" t="s">
        <v>501</v>
      </c>
      <c r="B475" s="206">
        <v>20.48</v>
      </c>
      <c r="C475" s="206">
        <v>-25.5</v>
      </c>
      <c r="D475" s="206">
        <v>-25.5</v>
      </c>
      <c r="E475" s="206" t="s">
        <v>561</v>
      </c>
      <c r="F475" s="206" t="s">
        <v>561</v>
      </c>
    </row>
    <row r="476" spans="1:6" ht="12.75">
      <c r="A476" s="207" t="s">
        <v>562</v>
      </c>
      <c r="B476" s="206">
        <v>40.96</v>
      </c>
      <c r="C476" s="206">
        <v>-51.2</v>
      </c>
      <c r="D476" s="206">
        <v>-51.2</v>
      </c>
      <c r="E476" s="206" t="s">
        <v>563</v>
      </c>
      <c r="F476" s="206" t="s">
        <v>563</v>
      </c>
    </row>
    <row r="479" spans="1:6" ht="12.75" customHeight="1">
      <c r="A479" s="202" t="s">
        <v>564</v>
      </c>
      <c r="B479" s="202"/>
      <c r="C479" s="202"/>
      <c r="D479" s="202"/>
      <c r="E479" s="202"/>
      <c r="F479" s="202"/>
    </row>
    <row r="480" spans="1:6" ht="12.75" customHeight="1">
      <c r="A480" s="203" t="s">
        <v>370</v>
      </c>
      <c r="B480" s="204" t="s">
        <v>371</v>
      </c>
      <c r="C480" s="204" t="s">
        <v>372</v>
      </c>
      <c r="D480" s="204"/>
      <c r="E480" s="204" t="s">
        <v>373</v>
      </c>
      <c r="F480" s="204"/>
    </row>
    <row r="481" spans="1:6" ht="12.75">
      <c r="A481" s="205"/>
      <c r="B481" s="205"/>
      <c r="C481" s="204" t="s">
        <v>426</v>
      </c>
      <c r="D481" s="204" t="s">
        <v>427</v>
      </c>
      <c r="E481" s="204" t="s">
        <v>426</v>
      </c>
      <c r="F481" s="204" t="s">
        <v>427</v>
      </c>
    </row>
    <row r="482" spans="1:6" ht="12.75">
      <c r="A482" s="207" t="s">
        <v>565</v>
      </c>
      <c r="B482" s="206">
        <v>0.033</v>
      </c>
      <c r="C482" s="206">
        <v>-0.042</v>
      </c>
      <c r="D482" s="206">
        <v>-0.05</v>
      </c>
      <c r="E482" s="206" t="s">
        <v>429</v>
      </c>
      <c r="F482" s="206" t="s">
        <v>429</v>
      </c>
    </row>
    <row r="483" spans="1:6" ht="12.75">
      <c r="A483" s="207" t="s">
        <v>465</v>
      </c>
      <c r="B483" s="206">
        <v>0.067</v>
      </c>
      <c r="C483" s="206">
        <v>-0.058</v>
      </c>
      <c r="D483" s="206">
        <v>-0.067</v>
      </c>
      <c r="E483" s="206" t="s">
        <v>431</v>
      </c>
      <c r="F483" s="206" t="s">
        <v>431</v>
      </c>
    </row>
    <row r="484" spans="1:6" ht="12.75">
      <c r="A484" s="207" t="s">
        <v>466</v>
      </c>
      <c r="B484" s="206">
        <v>0.134</v>
      </c>
      <c r="C484" s="206">
        <v>-0.092</v>
      </c>
      <c r="D484" s="206">
        <v>-0.1</v>
      </c>
      <c r="E484" s="206" t="s">
        <v>433</v>
      </c>
      <c r="F484" s="206" t="s">
        <v>433</v>
      </c>
    </row>
    <row r="485" spans="1:6" ht="12.75">
      <c r="A485" s="207" t="s">
        <v>467</v>
      </c>
      <c r="B485" s="206">
        <v>0.234</v>
      </c>
      <c r="C485" s="206">
        <v>-0.142</v>
      </c>
      <c r="D485" s="206">
        <v>-0.15</v>
      </c>
      <c r="E485" s="206" t="s">
        <v>499</v>
      </c>
      <c r="F485" s="206" t="s">
        <v>499</v>
      </c>
    </row>
    <row r="486" spans="1:6" ht="12.75">
      <c r="A486" s="207" t="s">
        <v>468</v>
      </c>
      <c r="B486" s="206">
        <v>0.534</v>
      </c>
      <c r="C486" s="206">
        <v>-0.292</v>
      </c>
      <c r="D486" s="206">
        <v>-0.3</v>
      </c>
      <c r="E486" s="206" t="s">
        <v>437</v>
      </c>
      <c r="F486" s="206" t="s">
        <v>437</v>
      </c>
    </row>
    <row r="487" spans="1:6" ht="12.75">
      <c r="A487" s="207" t="s">
        <v>469</v>
      </c>
      <c r="B487" s="206">
        <v>1.068</v>
      </c>
      <c r="C487" s="206">
        <v>-0.559</v>
      </c>
      <c r="D487" s="206">
        <v>-0.567</v>
      </c>
      <c r="E487" s="206" t="s">
        <v>439</v>
      </c>
      <c r="F487" s="206" t="s">
        <v>439</v>
      </c>
    </row>
    <row r="488" spans="1:6" ht="12.75">
      <c r="A488" s="207" t="s">
        <v>470</v>
      </c>
      <c r="B488" s="206">
        <v>2.136</v>
      </c>
      <c r="C488" s="206">
        <v>-1.093</v>
      </c>
      <c r="D488" s="206">
        <v>-1.101</v>
      </c>
      <c r="E488" s="206" t="s">
        <v>441</v>
      </c>
      <c r="F488" s="206" t="s">
        <v>441</v>
      </c>
    </row>
    <row r="489" spans="1:6" ht="12.75">
      <c r="A489" s="207" t="s">
        <v>471</v>
      </c>
      <c r="B489" s="206">
        <v>4.271</v>
      </c>
      <c r="C489" s="206">
        <v>-2.161</v>
      </c>
      <c r="D489" s="206">
        <v>-2.169</v>
      </c>
      <c r="E489" s="206" t="s">
        <v>443</v>
      </c>
      <c r="F489" s="206" t="s">
        <v>443</v>
      </c>
    </row>
    <row r="490" spans="1:6" ht="12.75">
      <c r="A490" s="207" t="s">
        <v>472</v>
      </c>
      <c r="B490" s="206">
        <v>8.542</v>
      </c>
      <c r="C490" s="206">
        <v>-4.296</v>
      </c>
      <c r="D490" s="206">
        <v>-4.304</v>
      </c>
      <c r="E490" s="206" t="s">
        <v>445</v>
      </c>
      <c r="F490" s="206" t="s">
        <v>502</v>
      </c>
    </row>
    <row r="491" spans="1:6" ht="12.75">
      <c r="A491" s="207" t="s">
        <v>501</v>
      </c>
      <c r="B491" s="206">
        <f aca="true" t="shared" si="2" ref="B491:D492">B490*2</f>
        <v>17.084</v>
      </c>
      <c r="C491" s="206">
        <f t="shared" si="2"/>
        <v>-8.592</v>
      </c>
      <c r="D491" s="206">
        <f t="shared" si="2"/>
        <v>-8.608</v>
      </c>
      <c r="E491" s="206" t="s">
        <v>566</v>
      </c>
      <c r="F491" s="206" t="s">
        <v>437</v>
      </c>
    </row>
    <row r="492" spans="1:6" ht="12.75">
      <c r="A492" s="207" t="s">
        <v>562</v>
      </c>
      <c r="B492" s="206">
        <f t="shared" si="2"/>
        <v>34.168</v>
      </c>
      <c r="C492" s="206">
        <f t="shared" si="2"/>
        <v>-17.184</v>
      </c>
      <c r="D492" s="206">
        <f t="shared" si="2"/>
        <v>-17.216</v>
      </c>
      <c r="E492" s="206" t="s">
        <v>567</v>
      </c>
      <c r="F492" s="206" t="s">
        <v>439</v>
      </c>
    </row>
  </sheetData>
  <sheetProtection password="8FFD" sheet="1" formatRows="0"/>
  <mergeCells count="77">
    <mergeCell ref="D93:E93"/>
    <mergeCell ref="F93:G93"/>
    <mergeCell ref="A127:F127"/>
    <mergeCell ref="C128:D128"/>
    <mergeCell ref="E128:F128"/>
    <mergeCell ref="A132:F132"/>
    <mergeCell ref="C133:D133"/>
    <mergeCell ref="E133:F133"/>
    <mergeCell ref="A139:F139"/>
    <mergeCell ref="C140:D140"/>
    <mergeCell ref="E140:F140"/>
    <mergeCell ref="A153:F153"/>
    <mergeCell ref="C154:D154"/>
    <mergeCell ref="E154:F154"/>
    <mergeCell ref="A167:F167"/>
    <mergeCell ref="C168:D168"/>
    <mergeCell ref="E168:F168"/>
    <mergeCell ref="A187:F187"/>
    <mergeCell ref="C188:D188"/>
    <mergeCell ref="E188:F188"/>
    <mergeCell ref="A207:F207"/>
    <mergeCell ref="C208:D208"/>
    <mergeCell ref="E208:F208"/>
    <mergeCell ref="A222:F222"/>
    <mergeCell ref="C223:D223"/>
    <mergeCell ref="E223:F223"/>
    <mergeCell ref="A236:F236"/>
    <mergeCell ref="C237:D237"/>
    <mergeCell ref="E237:F237"/>
    <mergeCell ref="A257:F257"/>
    <mergeCell ref="C258:D258"/>
    <mergeCell ref="E258:F258"/>
    <mergeCell ref="A277:F277"/>
    <mergeCell ref="C278:D278"/>
    <mergeCell ref="E278:F278"/>
    <mergeCell ref="A291:F291"/>
    <mergeCell ref="C292:D292"/>
    <mergeCell ref="E292:F292"/>
    <mergeCell ref="A311:F311"/>
    <mergeCell ref="C312:D312"/>
    <mergeCell ref="E312:F312"/>
    <mergeCell ref="A328:F328"/>
    <mergeCell ref="C329:D329"/>
    <mergeCell ref="E329:F329"/>
    <mergeCell ref="A344:F344"/>
    <mergeCell ref="C345:D345"/>
    <mergeCell ref="E345:F345"/>
    <mergeCell ref="A351:F351"/>
    <mergeCell ref="C352:D352"/>
    <mergeCell ref="E352:F352"/>
    <mergeCell ref="A358:F358"/>
    <mergeCell ref="C359:D359"/>
    <mergeCell ref="E359:F359"/>
    <mergeCell ref="A365:F365"/>
    <mergeCell ref="C366:D366"/>
    <mergeCell ref="E366:F366"/>
    <mergeCell ref="A382:F382"/>
    <mergeCell ref="C383:D383"/>
    <mergeCell ref="E383:F383"/>
    <mergeCell ref="A399:F399"/>
    <mergeCell ref="C400:D400"/>
    <mergeCell ref="E400:F400"/>
    <mergeCell ref="A417:F417"/>
    <mergeCell ref="C418:D418"/>
    <mergeCell ref="E418:F418"/>
    <mergeCell ref="A434:F434"/>
    <mergeCell ref="C435:D435"/>
    <mergeCell ref="E435:F435"/>
    <mergeCell ref="A448:F448"/>
    <mergeCell ref="C449:D449"/>
    <mergeCell ref="E449:F449"/>
    <mergeCell ref="A463:F463"/>
    <mergeCell ref="C464:D464"/>
    <mergeCell ref="E464:F464"/>
    <mergeCell ref="A479:F479"/>
    <mergeCell ref="C480:D480"/>
    <mergeCell ref="E480:F480"/>
  </mergeCells>
  <hyperlinks>
    <hyperlink ref="B138" r:id="rId1" display="http://www.dangl.at/ausruest/vid_tim/vid_tim1.htm"/>
  </hyperlink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34665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Timerson</dc:creator>
  <cp:keywords/>
  <dc:description/>
  <cp:lastModifiedBy>John Broughton</cp:lastModifiedBy>
  <cp:lastPrinted>2006-11-18T01:40:44Z</cp:lastPrinted>
  <dcterms:created xsi:type="dcterms:W3CDTF">2006-10-10T13:54:28Z</dcterms:created>
  <dcterms:modified xsi:type="dcterms:W3CDTF">2015-06-21T13:47:28Z</dcterms:modified>
  <cp:category/>
  <cp:version/>
  <cp:contentType/>
  <cp:contentStatus/>
  <cp:revision>13</cp:revision>
</cp:coreProperties>
</file>